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Sprendimai\Finansų skyrius\"/>
    </mc:Choice>
  </mc:AlternateContent>
  <bookViews>
    <workbookView xWindow="-120" yWindow="-120" windowWidth="29040" windowHeight="15840"/>
  </bookViews>
  <sheets>
    <sheet name="2021" sheetId="1" r:id="rId1"/>
  </sheets>
  <definedNames>
    <definedName name="_xlnm.Print_Titles" localSheetId="0">'2021'!$9:$12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  <c r="E76" i="1"/>
  <c r="E40" i="1" l="1"/>
  <c r="F27" i="1"/>
  <c r="E27" i="1"/>
  <c r="F50" i="1" l="1"/>
  <c r="F68" i="1"/>
  <c r="F81" i="1"/>
  <c r="E50" i="1"/>
  <c r="E38" i="1"/>
  <c r="F28" i="1"/>
  <c r="E28" i="1"/>
  <c r="E36" i="1"/>
  <c r="E32" i="1"/>
  <c r="E17" i="1"/>
  <c r="F17" i="1"/>
  <c r="E87" i="1"/>
  <c r="D88" i="1"/>
  <c r="F36" i="1"/>
  <c r="E44" i="1" l="1"/>
  <c r="E35" i="1"/>
  <c r="E39" i="1"/>
  <c r="D32" i="1" l="1"/>
  <c r="F13" i="1" l="1"/>
  <c r="G13" i="1"/>
  <c r="D14" i="1"/>
  <c r="E13" i="1"/>
  <c r="D24" i="1" l="1"/>
  <c r="E41" i="1"/>
  <c r="D25" i="1"/>
  <c r="D29" i="1"/>
  <c r="D44" i="1"/>
  <c r="G43" i="1"/>
  <c r="F43" i="1"/>
  <c r="E43" i="1"/>
  <c r="D40" i="1"/>
  <c r="D33" i="1"/>
  <c r="D39" i="1"/>
  <c r="D35" i="1"/>
  <c r="E54" i="1"/>
  <c r="E58" i="1"/>
  <c r="E66" i="1"/>
  <c r="E70" i="1"/>
  <c r="E74" i="1"/>
  <c r="E62" i="1"/>
  <c r="E79" i="1"/>
  <c r="E83" i="1"/>
  <c r="E91" i="1"/>
  <c r="E95" i="1"/>
  <c r="E49" i="1"/>
  <c r="E37" i="1"/>
  <c r="D102" i="1"/>
  <c r="G101" i="1"/>
  <c r="F101" i="1"/>
  <c r="E101" i="1"/>
  <c r="G95" i="1"/>
  <c r="F95" i="1"/>
  <c r="G91" i="1"/>
  <c r="F91" i="1"/>
  <c r="G87" i="1"/>
  <c r="F87" i="1"/>
  <c r="G83" i="1"/>
  <c r="F83" i="1"/>
  <c r="D84" i="1"/>
  <c r="G79" i="1"/>
  <c r="F79" i="1"/>
  <c r="G74" i="1"/>
  <c r="F74" i="1"/>
  <c r="D75" i="1"/>
  <c r="G70" i="1"/>
  <c r="F70" i="1"/>
  <c r="G66" i="1"/>
  <c r="F66" i="1"/>
  <c r="G62" i="1"/>
  <c r="F62" i="1"/>
  <c r="D63" i="1"/>
  <c r="G58" i="1"/>
  <c r="F58" i="1"/>
  <c r="D59" i="1"/>
  <c r="G54" i="1"/>
  <c r="F54" i="1"/>
  <c r="D55" i="1"/>
  <c r="D26" i="1"/>
  <c r="D28" i="1"/>
  <c r="D93" i="1"/>
  <c r="D90" i="1"/>
  <c r="G103" i="1"/>
  <c r="G99" i="1"/>
  <c r="G49" i="1"/>
  <c r="G97" i="1"/>
  <c r="G52" i="1"/>
  <c r="G47" i="1"/>
  <c r="G45" i="1"/>
  <c r="G41" i="1"/>
  <c r="G37" i="1"/>
  <c r="F49" i="1"/>
  <c r="F103" i="1"/>
  <c r="F99" i="1"/>
  <c r="F97" i="1"/>
  <c r="F52" i="1"/>
  <c r="F47" i="1"/>
  <c r="F45" i="1"/>
  <c r="F41" i="1"/>
  <c r="F37" i="1"/>
  <c r="E103" i="1"/>
  <c r="E99" i="1"/>
  <c r="E97" i="1"/>
  <c r="E52" i="1"/>
  <c r="E47" i="1"/>
  <c r="E45" i="1"/>
  <c r="D85" i="1"/>
  <c r="D81" i="1"/>
  <c r="D76" i="1"/>
  <c r="D72" i="1"/>
  <c r="D68" i="1"/>
  <c r="D64" i="1"/>
  <c r="D60" i="1"/>
  <c r="D31" i="1"/>
  <c r="D30" i="1"/>
  <c r="D104" i="1"/>
  <c r="D100" i="1"/>
  <c r="D98" i="1"/>
  <c r="D96" i="1"/>
  <c r="D94" i="1"/>
  <c r="D92" i="1"/>
  <c r="D89" i="1"/>
  <c r="D86" i="1"/>
  <c r="D82" i="1"/>
  <c r="D80" i="1"/>
  <c r="D78" i="1"/>
  <c r="D77" i="1"/>
  <c r="D73" i="1"/>
  <c r="D71" i="1"/>
  <c r="D69" i="1"/>
  <c r="D67" i="1"/>
  <c r="D65" i="1"/>
  <c r="D61" i="1"/>
  <c r="D57" i="1"/>
  <c r="D56" i="1"/>
  <c r="D53" i="1"/>
  <c r="D51" i="1"/>
  <c r="D50" i="1"/>
  <c r="D48" i="1"/>
  <c r="D46" i="1"/>
  <c r="D42" i="1"/>
  <c r="D38" i="1"/>
  <c r="D36" i="1"/>
  <c r="D34" i="1"/>
  <c r="D27" i="1"/>
  <c r="D23" i="1"/>
  <c r="D22" i="1"/>
  <c r="D21" i="1"/>
  <c r="D20" i="1"/>
  <c r="D18" i="1"/>
  <c r="D17" i="1"/>
  <c r="D16" i="1"/>
  <c r="D15" i="1"/>
  <c r="G105" i="1" l="1"/>
  <c r="F105" i="1"/>
  <c r="E105" i="1"/>
  <c r="D87" i="1"/>
  <c r="D101" i="1"/>
  <c r="D54" i="1"/>
  <c r="D37" i="1"/>
  <c r="D66" i="1"/>
  <c r="D74" i="1"/>
  <c r="D52" i="1"/>
  <c r="D97" i="1"/>
  <c r="D79" i="1"/>
  <c r="D95" i="1"/>
  <c r="D91" i="1"/>
  <c r="D83" i="1"/>
  <c r="D62" i="1"/>
  <c r="D70" i="1"/>
  <c r="D49" i="1"/>
  <c r="D19" i="1"/>
  <c r="D45" i="1"/>
  <c r="D99" i="1"/>
  <c r="D43" i="1"/>
  <c r="D47" i="1"/>
  <c r="D103" i="1"/>
  <c r="D58" i="1"/>
  <c r="D41" i="1"/>
  <c r="D13" i="1"/>
  <c r="D105" i="1" l="1"/>
</calcChain>
</file>

<file path=xl/sharedStrings.xml><?xml version="1.0" encoding="utf-8"?>
<sst xmlns="http://schemas.openxmlformats.org/spreadsheetml/2006/main" count="132" uniqueCount="87">
  <si>
    <t>Kupiškio rajono savivaldybės tarybos</t>
  </si>
  <si>
    <t>Eil. Nr.</t>
  </si>
  <si>
    <t>Asignavimų valdytojai</t>
  </si>
  <si>
    <t>Progra-mos kodas</t>
  </si>
  <si>
    <t>išlaidoms</t>
  </si>
  <si>
    <t>iš viso</t>
  </si>
  <si>
    <t>Socialinė parama mokiniams</t>
  </si>
  <si>
    <t>Kupiškio rajono savivaldybės priešgaisrinė tarnyba</t>
  </si>
  <si>
    <t>Kupiškio rajono savivaldybės viešoji biblioteka</t>
  </si>
  <si>
    <t>Kupiškio rajono savivaldybės kultūros centras</t>
  </si>
  <si>
    <t>Kupiškio socialinių paslaugų centras</t>
  </si>
  <si>
    <t>Kupiškio rajono šv. Kazimiero vaikų globos namai</t>
  </si>
  <si>
    <t>Kupiškio vaikų lopšelis-darželis „Saulutė“</t>
  </si>
  <si>
    <t>Kupiškio vaikų lopšelis-darželis „Obelėlė“</t>
  </si>
  <si>
    <t xml:space="preserve">Kupiškio Lauryno Stuokos-Gucevičiaus gimnazija </t>
  </si>
  <si>
    <t>Kupiškio Povilo Matulionio progimnazija</t>
  </si>
  <si>
    <t>Kupiškio meno mokykla</t>
  </si>
  <si>
    <t>Kupiškio etnografijos muziejus</t>
  </si>
  <si>
    <t>4 priedas</t>
  </si>
  <si>
    <t>Iš viso asignavimų</t>
  </si>
  <si>
    <t xml:space="preserve"> Kupiškio mokykla „Varpelis“</t>
  </si>
  <si>
    <t>Turtui įsigyti</t>
  </si>
  <si>
    <t>________________________</t>
  </si>
  <si>
    <t>1.</t>
  </si>
  <si>
    <t>2.</t>
  </si>
  <si>
    <t>3.</t>
  </si>
  <si>
    <t>4.</t>
  </si>
  <si>
    <t>5.</t>
  </si>
  <si>
    <t>7.</t>
  </si>
  <si>
    <t>8.</t>
  </si>
  <si>
    <t>9.</t>
  </si>
  <si>
    <t>13.</t>
  </si>
  <si>
    <t>14.</t>
  </si>
  <si>
    <t>16.</t>
  </si>
  <si>
    <t>17.</t>
  </si>
  <si>
    <t>18.</t>
  </si>
  <si>
    <t>Kupiškio rajono savivaldybės administracija</t>
  </si>
  <si>
    <t>iš jų darbo       užmokesčiui</t>
  </si>
  <si>
    <t>Kupiškio r. kūno kultūros ir sporto centras</t>
  </si>
  <si>
    <t xml:space="preserve">Kupiškio rajono Subačiaus gimnazija </t>
  </si>
  <si>
    <t xml:space="preserve">Kupiškio r. Alizavos pagrindinė mokykla </t>
  </si>
  <si>
    <t>Kupiškio r. švietimo pagalbos tarnyba</t>
  </si>
  <si>
    <t>IŠ VISO ASIGNAVIMŲ</t>
  </si>
  <si>
    <t>Kupiškio rajono savivaldybės administracijos Socialinės paramos skyrius</t>
  </si>
  <si>
    <t>Neveiksnių asmenų būklės peržiūrėjimo funkcijai atlikti</t>
  </si>
  <si>
    <t>Kupiškio rajono savivaldybės administracijos Finansų ir biudžeto skyrius</t>
  </si>
  <si>
    <t>(eurais)</t>
  </si>
  <si>
    <t>Kupiškio r. Rudilių Jono Laužiko universalus daugiafunkcis centras</t>
  </si>
  <si>
    <t>6.</t>
  </si>
  <si>
    <t>10.</t>
  </si>
  <si>
    <t>11.</t>
  </si>
  <si>
    <t xml:space="preserve">Kupiškio r. Šimonių pagrindinė mokykla </t>
  </si>
  <si>
    <t>Duomenims į Suteiktos valstybės pagalbos ir nereikšmingos pagalbos registrą teikti</t>
  </si>
  <si>
    <t>Valstybinės kalbos vartojimo ir taisyklingumo kontrolei</t>
  </si>
  <si>
    <t>Jaunimo teisių apsaugai</t>
  </si>
  <si>
    <t>Dalyvauti rengiant ir vykdant mobilizaciją, demobilizaciją, priimančios šalies paramą</t>
  </si>
  <si>
    <t>Civilinės būklės aktams registruoti</t>
  </si>
  <si>
    <t>Gyventojų registrui tvarkyti ir duomenims valstybės registrui teikti</t>
  </si>
  <si>
    <t>Socialinėms išmokoms ir kompensacijoms skaičiuoti ir mokėti</t>
  </si>
  <si>
    <t>Civilinei saugai</t>
  </si>
  <si>
    <t>Gyvenamosios vietos deklaravimo duomenų ir gyvenamosios vietos neturinčių asmenų apskaitos duomenims tvarkyti</t>
  </si>
  <si>
    <t>Žemės ūkio funkcijoms atlikti</t>
  </si>
  <si>
    <t>Socialinių išmokų ir kompensacijų mokėjimui ir skaičiavimui administruoti</t>
  </si>
  <si>
    <t xml:space="preserve">Socialinei paramai mokiniams </t>
  </si>
  <si>
    <t>Valstybės garantuojamai pirminei teisinei pagalbai teikti</t>
  </si>
  <si>
    <t>Plėtoti sveiką gyvenseną ir stiprinti mokinių sveikatos įgūdžius ugdymo įstaigose</t>
  </si>
  <si>
    <t>Stiprinti sveikos gyvensenos įgūdžius bendruomenėse bei vykdyti visuomenės sveikatos stebėseną</t>
  </si>
  <si>
    <t>Valstybei nuosavybės teise priklausančių melioracijos ir hidrotechnikos statinių valdymui ir naudojimui patikėjimo teise užtikrinti</t>
  </si>
  <si>
    <t>Savivaldybės patvirtintai užimtumo didinimo programai įgyvendinti</t>
  </si>
  <si>
    <t>Socialinių paslaugų teikimo funkcijai administruoti</t>
  </si>
  <si>
    <t>Priešgaisrinei saugai</t>
  </si>
  <si>
    <t>Socialinėms paslaugoms</t>
  </si>
  <si>
    <t>Savivaldybėms priskirtiems archyviniams dokumentams tvarkyti</t>
  </si>
  <si>
    <t>Kupiškio r. Subačiaus vaikų lopšelis-darželis</t>
  </si>
  <si>
    <t>Ugdymo reikmėms finansuoti</t>
  </si>
  <si>
    <t>Savivaldybės erdvinių duomenų rinkinio tvarkymo funkcijai atlikti</t>
  </si>
  <si>
    <t>PATVIRTINTA</t>
  </si>
  <si>
    <t>KUPIŠKIO RAJONO SAVIVALDYBĖS 2021 METŲ BIUDŽETO ASIGNAVIMAI IŠ SPECIALIOS TIKSLINĖS DOTACIJOS VALSTYBINĖMS FUNKCIJOMS ATLIKTI</t>
  </si>
  <si>
    <t>Koordinuotai teikiamų paslaugų vaikams nuo gimimo iki 18 metų (turintiems didelių ir labai didelių specialiųjų ugdymosi poreikių - iki 21 metų) ir vaiko atstovams koordinavimui finansuoti</t>
  </si>
  <si>
    <t>Plėtoti visuomenės psichikos sveikatos paslaugų prieinamumą bei ankstyvojo savižudybių atpažinimo ir kompleksinės pagalbos teikimo sistemą</t>
  </si>
  <si>
    <t>12.</t>
  </si>
  <si>
    <t>15.</t>
  </si>
  <si>
    <t>19.</t>
  </si>
  <si>
    <t>20.</t>
  </si>
  <si>
    <t>2021 m. vasario 25 d. sprendimu Nr. TS-39</t>
  </si>
  <si>
    <t xml:space="preserve">Savivaldybės patvirtintai užimtumo didinimo programai vykdyti ir administruoti </t>
  </si>
  <si>
    <t>(2021 m. gruodžio 23 d. sprendimo Nr.TS-310 redakcija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</si>
</sst>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1" fontId="5" fillId="0" borderId="3" xfId="0" applyNumberFormat="1" applyFont="1" applyBorder="1" applyAlignment="1">
      <alignment wrapText="1"/>
    </xf>
    <xf numFmtId="1" fontId="5" fillId="0" borderId="2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" fontId="5" fillId="2" borderId="3" xfId="0" applyNumberFormat="1" applyFont="1" applyFill="1" applyBorder="1" applyAlignment="1">
      <alignment wrapText="1"/>
    </xf>
    <xf numFmtId="1" fontId="5" fillId="2" borderId="2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" fontId="5" fillId="0" borderId="4" xfId="0" applyNumberFormat="1" applyFont="1" applyBorder="1" applyAlignment="1">
      <alignment wrapText="1"/>
    </xf>
    <xf numFmtId="1" fontId="5" fillId="2" borderId="4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wrapText="1"/>
    </xf>
    <xf numFmtId="1" fontId="4" fillId="2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3" xfId="0" applyNumberFormat="1" applyFont="1" applyFill="1" applyBorder="1" applyAlignment="1" applyProtection="1">
      <alignment horizontal="left" vertical="center" wrapText="1"/>
      <protection hidden="1"/>
    </xf>
    <xf numFmtId="1" fontId="4" fillId="0" borderId="1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1" fontId="0" fillId="0" borderId="0" xfId="0" applyNumberFormat="1" applyAlignment="1"/>
    <xf numFmtId="49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1" fillId="0" borderId="0" xfId="0" applyNumberFormat="1" applyFont="1" applyAlignment="1"/>
    <xf numFmtId="49" fontId="1" fillId="0" borderId="1" xfId="0" applyNumberFormat="1" applyFont="1" applyBorder="1" applyAlignment="1" applyProtection="1">
      <alignment horizontal="left" vertical="center" wrapText="1"/>
      <protection hidden="1"/>
    </xf>
    <xf numFmtId="49" fontId="4" fillId="0" borderId="1" xfId="0" applyNumberFormat="1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>
      <alignment horizontal="center" wrapText="1"/>
    </xf>
    <xf numFmtId="1" fontId="2" fillId="0" borderId="0" xfId="0" applyNumberFormat="1" applyFont="1" applyAlignme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zoomScaleNormal="100" workbookViewId="0">
      <selection activeCell="D5" sqref="D5"/>
    </sheetView>
  </sheetViews>
  <sheetFormatPr defaultColWidth="9" defaultRowHeight="30" customHeight="1" x14ac:dyDescent="0.25"/>
  <cols>
    <col min="1" max="1" width="4.625" style="5" customWidth="1"/>
    <col min="2" max="2" width="43.75" style="6" customWidth="1"/>
    <col min="3" max="3" width="5.875" style="1" customWidth="1"/>
    <col min="4" max="4" width="10.125" style="11" customWidth="1"/>
    <col min="5" max="5" width="11.25" style="6" bestFit="1" customWidth="1"/>
    <col min="6" max="6" width="10.25" style="6" customWidth="1"/>
    <col min="7" max="7" width="11" style="6" customWidth="1"/>
    <col min="8" max="16384" width="9" style="6"/>
  </cols>
  <sheetData>
    <row r="1" spans="1:8" ht="18" customHeight="1" x14ac:dyDescent="0.25">
      <c r="D1" s="7" t="s">
        <v>76</v>
      </c>
    </row>
    <row r="2" spans="1:8" ht="18" customHeight="1" x14ac:dyDescent="0.25">
      <c r="D2" s="7" t="s">
        <v>0</v>
      </c>
      <c r="E2" s="7"/>
      <c r="F2" s="7"/>
      <c r="G2" s="7"/>
    </row>
    <row r="3" spans="1:8" ht="18" customHeight="1" x14ac:dyDescent="0.25">
      <c r="D3" s="7" t="s">
        <v>84</v>
      </c>
      <c r="E3" s="7"/>
      <c r="F3" s="7"/>
      <c r="G3" s="7"/>
    </row>
    <row r="4" spans="1:8" ht="18" customHeight="1" x14ac:dyDescent="0.25">
      <c r="D4" s="61" t="s">
        <v>86</v>
      </c>
      <c r="E4" s="61"/>
      <c r="F4" s="61"/>
      <c r="G4" s="61"/>
    </row>
    <row r="5" spans="1:8" ht="18" customHeight="1" x14ac:dyDescent="0.25">
      <c r="D5" s="52" t="s">
        <v>18</v>
      </c>
    </row>
    <row r="6" spans="1:8" ht="14.45" hidden="1" customHeight="1" x14ac:dyDescent="0.25">
      <c r="D6" s="41"/>
    </row>
    <row r="7" spans="1:8" ht="36.75" customHeight="1" x14ac:dyDescent="0.25">
      <c r="A7" s="67" t="s">
        <v>77</v>
      </c>
      <c r="B7" s="67"/>
      <c r="C7" s="67"/>
      <c r="D7" s="67"/>
      <c r="E7" s="67"/>
      <c r="F7" s="67"/>
      <c r="G7" s="67"/>
    </row>
    <row r="8" spans="1:8" ht="18" customHeight="1" x14ac:dyDescent="0.25">
      <c r="G8" s="2" t="s">
        <v>46</v>
      </c>
    </row>
    <row r="9" spans="1:8" ht="15.75" customHeight="1" x14ac:dyDescent="0.25">
      <c r="A9" s="63" t="s">
        <v>1</v>
      </c>
      <c r="B9" s="63" t="s">
        <v>2</v>
      </c>
      <c r="C9" s="63" t="s">
        <v>3</v>
      </c>
      <c r="D9" s="64" t="s">
        <v>19</v>
      </c>
      <c r="E9" s="71" t="s">
        <v>4</v>
      </c>
      <c r="F9" s="71"/>
      <c r="G9" s="64" t="s">
        <v>21</v>
      </c>
      <c r="H9" s="3"/>
    </row>
    <row r="10" spans="1:8" ht="30" customHeight="1" x14ac:dyDescent="0.25">
      <c r="A10" s="63"/>
      <c r="B10" s="63"/>
      <c r="C10" s="63"/>
      <c r="D10" s="65"/>
      <c r="E10" s="64" t="s">
        <v>5</v>
      </c>
      <c r="F10" s="72" t="s">
        <v>37</v>
      </c>
      <c r="G10" s="65"/>
      <c r="H10" s="4"/>
    </row>
    <row r="11" spans="1:8" ht="15.75" customHeight="1" x14ac:dyDescent="0.25">
      <c r="A11" s="63"/>
      <c r="B11" s="63"/>
      <c r="C11" s="63"/>
      <c r="D11" s="66"/>
      <c r="E11" s="66"/>
      <c r="F11" s="72"/>
      <c r="G11" s="66"/>
      <c r="H11" s="4"/>
    </row>
    <row r="12" spans="1:8" ht="1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3"/>
    </row>
    <row r="13" spans="1:8" s="11" customFormat="1" ht="19.899999999999999" customHeight="1" x14ac:dyDescent="0.25">
      <c r="A13" s="25" t="s">
        <v>23</v>
      </c>
      <c r="B13" s="26" t="s">
        <v>36</v>
      </c>
      <c r="C13" s="25"/>
      <c r="D13" s="21">
        <f>E13+G13</f>
        <v>867252</v>
      </c>
      <c r="E13" s="21">
        <f>SUM(E14:E36)</f>
        <v>867252</v>
      </c>
      <c r="F13" s="21">
        <f>SUM(F14:F36)</f>
        <v>283487</v>
      </c>
      <c r="G13" s="21">
        <f>SUM(G14:G36)</f>
        <v>0</v>
      </c>
      <c r="H13" s="10"/>
    </row>
    <row r="14" spans="1:8" s="11" customFormat="1" ht="19.899999999999999" customHeight="1" x14ac:dyDescent="0.25">
      <c r="A14" s="25"/>
      <c r="B14" s="9" t="s">
        <v>74</v>
      </c>
      <c r="C14" s="44">
        <v>1</v>
      </c>
      <c r="D14" s="21">
        <f>+E14+G14</f>
        <v>0</v>
      </c>
      <c r="E14" s="47">
        <v>0</v>
      </c>
      <c r="F14" s="22">
        <v>0</v>
      </c>
      <c r="G14" s="48">
        <v>0</v>
      </c>
      <c r="H14" s="10"/>
    </row>
    <row r="15" spans="1:8" ht="30" customHeight="1" x14ac:dyDescent="0.25">
      <c r="A15" s="8"/>
      <c r="B15" s="45" t="s">
        <v>52</v>
      </c>
      <c r="C15" s="8">
        <v>5</v>
      </c>
      <c r="D15" s="21">
        <f t="shared" ref="D15:D86" si="0">E15+G15</f>
        <v>300</v>
      </c>
      <c r="E15" s="22">
        <v>300</v>
      </c>
      <c r="F15" s="22">
        <v>295</v>
      </c>
      <c r="G15" s="16">
        <v>0</v>
      </c>
      <c r="H15" s="3"/>
    </row>
    <row r="16" spans="1:8" ht="19.899999999999999" customHeight="1" x14ac:dyDescent="0.25">
      <c r="A16" s="8"/>
      <c r="B16" s="45" t="s">
        <v>53</v>
      </c>
      <c r="C16" s="8">
        <v>5</v>
      </c>
      <c r="D16" s="21">
        <f t="shared" si="0"/>
        <v>8240</v>
      </c>
      <c r="E16" s="22">
        <v>8240</v>
      </c>
      <c r="F16" s="22">
        <v>8122</v>
      </c>
      <c r="G16" s="16">
        <v>0</v>
      </c>
      <c r="H16" s="3"/>
    </row>
    <row r="17" spans="1:8" ht="19.899999999999999" customHeight="1" x14ac:dyDescent="0.25">
      <c r="A17" s="8"/>
      <c r="B17" s="45" t="s">
        <v>54</v>
      </c>
      <c r="C17" s="8">
        <v>5</v>
      </c>
      <c r="D17" s="21">
        <f t="shared" si="0"/>
        <v>14900</v>
      </c>
      <c r="E17" s="22">
        <f>15900-1000</f>
        <v>14900</v>
      </c>
      <c r="F17" s="22">
        <f>13700-1000</f>
        <v>12700</v>
      </c>
      <c r="G17" s="16">
        <v>0</v>
      </c>
      <c r="H17" s="3"/>
    </row>
    <row r="18" spans="1:8" ht="30" customHeight="1" x14ac:dyDescent="0.25">
      <c r="A18" s="8"/>
      <c r="B18" s="45" t="s">
        <v>55</v>
      </c>
      <c r="C18" s="8">
        <v>5</v>
      </c>
      <c r="D18" s="21">
        <f t="shared" si="0"/>
        <v>9100</v>
      </c>
      <c r="E18" s="22">
        <v>9100</v>
      </c>
      <c r="F18" s="22">
        <v>8000</v>
      </c>
      <c r="G18" s="16">
        <v>0</v>
      </c>
      <c r="H18" s="3"/>
    </row>
    <row r="19" spans="1:8" ht="19.899999999999999" customHeight="1" x14ac:dyDescent="0.25">
      <c r="A19" s="8"/>
      <c r="B19" s="45" t="s">
        <v>56</v>
      </c>
      <c r="C19" s="8">
        <v>5</v>
      </c>
      <c r="D19" s="21">
        <f t="shared" si="0"/>
        <v>20700</v>
      </c>
      <c r="E19" s="22">
        <v>20700</v>
      </c>
      <c r="F19" s="22">
        <v>20400</v>
      </c>
      <c r="G19" s="16">
        <v>0</v>
      </c>
      <c r="H19" s="3"/>
    </row>
    <row r="20" spans="1:8" ht="30" customHeight="1" x14ac:dyDescent="0.25">
      <c r="A20" s="8"/>
      <c r="B20" s="45" t="s">
        <v>57</v>
      </c>
      <c r="C20" s="8">
        <v>5</v>
      </c>
      <c r="D20" s="21">
        <f t="shared" si="0"/>
        <v>300</v>
      </c>
      <c r="E20" s="22">
        <v>300</v>
      </c>
      <c r="F20" s="22">
        <v>295</v>
      </c>
      <c r="G20" s="16">
        <v>0</v>
      </c>
      <c r="H20" s="3"/>
    </row>
    <row r="21" spans="1:8" ht="19.899999999999999" customHeight="1" x14ac:dyDescent="0.25">
      <c r="A21" s="8"/>
      <c r="B21" s="9" t="s">
        <v>59</v>
      </c>
      <c r="C21" s="8">
        <v>5</v>
      </c>
      <c r="D21" s="21">
        <f t="shared" si="0"/>
        <v>15000</v>
      </c>
      <c r="E21" s="22">
        <v>15000</v>
      </c>
      <c r="F21" s="22">
        <v>11000</v>
      </c>
      <c r="G21" s="16">
        <v>0</v>
      </c>
      <c r="H21" s="3"/>
    </row>
    <row r="22" spans="1:8" ht="44.25" customHeight="1" x14ac:dyDescent="0.25">
      <c r="A22" s="8"/>
      <c r="B22" s="9" t="s">
        <v>60</v>
      </c>
      <c r="C22" s="8">
        <v>5</v>
      </c>
      <c r="D22" s="21">
        <f t="shared" si="0"/>
        <v>3200</v>
      </c>
      <c r="E22" s="22">
        <v>3200</v>
      </c>
      <c r="F22" s="22">
        <v>3155</v>
      </c>
      <c r="G22" s="16">
        <v>0</v>
      </c>
      <c r="H22" s="3"/>
    </row>
    <row r="23" spans="1:8" ht="30" customHeight="1" x14ac:dyDescent="0.25">
      <c r="A23" s="8"/>
      <c r="B23" s="9" t="s">
        <v>75</v>
      </c>
      <c r="C23" s="8">
        <v>5</v>
      </c>
      <c r="D23" s="21">
        <f t="shared" si="0"/>
        <v>3842</v>
      </c>
      <c r="E23" s="22">
        <v>3842</v>
      </c>
      <c r="F23" s="22">
        <v>3490</v>
      </c>
      <c r="G23" s="16">
        <v>0</v>
      </c>
      <c r="H23" s="3"/>
    </row>
    <row r="24" spans="1:8" ht="19.899999999999999" customHeight="1" x14ac:dyDescent="0.25">
      <c r="A24" s="8"/>
      <c r="B24" s="9" t="s">
        <v>61</v>
      </c>
      <c r="C24" s="8">
        <v>5</v>
      </c>
      <c r="D24" s="21">
        <f t="shared" si="0"/>
        <v>150200</v>
      </c>
      <c r="E24" s="22">
        <v>150200</v>
      </c>
      <c r="F24" s="22">
        <v>121710</v>
      </c>
      <c r="G24" s="16">
        <v>0</v>
      </c>
      <c r="H24" s="3"/>
    </row>
    <row r="25" spans="1:8" ht="30" customHeight="1" x14ac:dyDescent="0.25">
      <c r="A25" s="8"/>
      <c r="B25" s="9" t="s">
        <v>72</v>
      </c>
      <c r="C25" s="8">
        <v>5</v>
      </c>
      <c r="D25" s="21">
        <f t="shared" si="0"/>
        <v>28500</v>
      </c>
      <c r="E25" s="22">
        <v>28500</v>
      </c>
      <c r="F25" s="22">
        <v>23200</v>
      </c>
      <c r="G25" s="16">
        <v>0</v>
      </c>
      <c r="H25" s="3"/>
    </row>
    <row r="26" spans="1:8" ht="32.450000000000003" customHeight="1" x14ac:dyDescent="0.25">
      <c r="A26" s="8"/>
      <c r="B26" s="9" t="s">
        <v>62</v>
      </c>
      <c r="C26" s="8">
        <v>4</v>
      </c>
      <c r="D26" s="21">
        <f t="shared" si="0"/>
        <v>3500</v>
      </c>
      <c r="E26" s="22">
        <v>3500</v>
      </c>
      <c r="F26" s="22">
        <v>3450</v>
      </c>
      <c r="G26" s="16">
        <v>0</v>
      </c>
      <c r="H26" s="3"/>
    </row>
    <row r="27" spans="1:8" ht="19.899999999999999" customHeight="1" x14ac:dyDescent="0.25">
      <c r="A27" s="8"/>
      <c r="B27" s="9" t="s">
        <v>63</v>
      </c>
      <c r="C27" s="8">
        <v>4</v>
      </c>
      <c r="D27" s="21">
        <f t="shared" si="0"/>
        <v>114484</v>
      </c>
      <c r="E27" s="22">
        <f>120400+6420+39210+2000-66120-2340-800+15714</f>
        <v>114484</v>
      </c>
      <c r="F27" s="22">
        <f>6300+1970-790</f>
        <v>7480</v>
      </c>
      <c r="G27" s="16">
        <v>0</v>
      </c>
      <c r="H27" s="3"/>
    </row>
    <row r="28" spans="1:8" ht="19.899999999999999" customHeight="1" x14ac:dyDescent="0.25">
      <c r="A28" s="8"/>
      <c r="B28" s="9" t="s">
        <v>69</v>
      </c>
      <c r="C28" s="8">
        <v>4</v>
      </c>
      <c r="D28" s="21">
        <f>E28+G28</f>
        <v>13900</v>
      </c>
      <c r="E28" s="22">
        <f>12200+1700</f>
        <v>13900</v>
      </c>
      <c r="F28" s="22">
        <f>12030+1680</f>
        <v>13710</v>
      </c>
      <c r="G28" s="16">
        <v>0</v>
      </c>
      <c r="H28" s="3"/>
    </row>
    <row r="29" spans="1:8" ht="19.899999999999999" customHeight="1" x14ac:dyDescent="0.25">
      <c r="A29" s="8"/>
      <c r="B29" s="9" t="s">
        <v>64</v>
      </c>
      <c r="C29" s="8">
        <v>4</v>
      </c>
      <c r="D29" s="21">
        <f t="shared" si="0"/>
        <v>5500</v>
      </c>
      <c r="E29" s="22">
        <v>5500</v>
      </c>
      <c r="F29" s="22">
        <v>5420</v>
      </c>
      <c r="G29" s="16">
        <v>0</v>
      </c>
      <c r="H29" s="3"/>
    </row>
    <row r="30" spans="1:8" ht="29.45" customHeight="1" x14ac:dyDescent="0.25">
      <c r="A30" s="8"/>
      <c r="B30" s="45" t="s">
        <v>65</v>
      </c>
      <c r="C30" s="8">
        <v>4</v>
      </c>
      <c r="D30" s="21">
        <f t="shared" si="0"/>
        <v>75800</v>
      </c>
      <c r="E30" s="22">
        <v>75800</v>
      </c>
      <c r="F30" s="22">
        <v>0</v>
      </c>
      <c r="G30" s="16">
        <v>0</v>
      </c>
      <c r="H30" s="3"/>
    </row>
    <row r="31" spans="1:8" ht="30" customHeight="1" x14ac:dyDescent="0.25">
      <c r="A31" s="8"/>
      <c r="B31" s="45" t="s">
        <v>66</v>
      </c>
      <c r="C31" s="8">
        <v>4</v>
      </c>
      <c r="D31" s="21">
        <f>E31+G31</f>
        <v>48700</v>
      </c>
      <c r="E31" s="22">
        <v>48700</v>
      </c>
      <c r="F31" s="22">
        <v>0</v>
      </c>
      <c r="G31" s="16">
        <v>0</v>
      </c>
      <c r="H31" s="3"/>
    </row>
    <row r="32" spans="1:8" ht="49.5" customHeight="1" x14ac:dyDescent="0.25">
      <c r="A32" s="53"/>
      <c r="B32" s="57" t="s">
        <v>79</v>
      </c>
      <c r="C32" s="53">
        <v>4</v>
      </c>
      <c r="D32" s="21">
        <f>E32+G32</f>
        <v>26600</v>
      </c>
      <c r="E32" s="22">
        <f>31600-5000</f>
        <v>26600</v>
      </c>
      <c r="F32" s="22">
        <v>0</v>
      </c>
      <c r="G32" s="16">
        <v>0</v>
      </c>
      <c r="H32" s="3"/>
    </row>
    <row r="33" spans="1:8" ht="19.899999999999999" customHeight="1" x14ac:dyDescent="0.25">
      <c r="A33" s="8"/>
      <c r="B33" s="9" t="s">
        <v>44</v>
      </c>
      <c r="C33" s="8">
        <v>4</v>
      </c>
      <c r="D33" s="21">
        <f>E33+G33</f>
        <v>2500</v>
      </c>
      <c r="E33" s="22">
        <v>2500</v>
      </c>
      <c r="F33" s="22">
        <v>2260</v>
      </c>
      <c r="G33" s="16">
        <v>0</v>
      </c>
      <c r="H33" s="3"/>
    </row>
    <row r="34" spans="1:8" ht="46.15" customHeight="1" x14ac:dyDescent="0.25">
      <c r="A34" s="8"/>
      <c r="B34" s="45" t="s">
        <v>67</v>
      </c>
      <c r="C34" s="8">
        <v>2</v>
      </c>
      <c r="D34" s="21">
        <f t="shared" si="0"/>
        <v>201000</v>
      </c>
      <c r="E34" s="22">
        <v>201000</v>
      </c>
      <c r="F34" s="22">
        <v>0</v>
      </c>
      <c r="G34" s="16">
        <v>0</v>
      </c>
      <c r="H34" s="3"/>
    </row>
    <row r="35" spans="1:8" ht="69" customHeight="1" x14ac:dyDescent="0.25">
      <c r="A35" s="8"/>
      <c r="B35" s="56" t="s">
        <v>78</v>
      </c>
      <c r="C35" s="8">
        <v>5</v>
      </c>
      <c r="D35" s="21">
        <f t="shared" si="0"/>
        <v>18911</v>
      </c>
      <c r="E35" s="22">
        <f>18100+811</f>
        <v>18911</v>
      </c>
      <c r="F35" s="22">
        <v>17300</v>
      </c>
      <c r="G35" s="16">
        <v>0</v>
      </c>
      <c r="H35" s="3"/>
    </row>
    <row r="36" spans="1:8" ht="30" customHeight="1" thickBot="1" x14ac:dyDescent="0.3">
      <c r="A36" s="29"/>
      <c r="B36" s="46" t="s">
        <v>85</v>
      </c>
      <c r="C36" s="29">
        <v>5</v>
      </c>
      <c r="D36" s="19">
        <f t="shared" si="0"/>
        <v>102075</v>
      </c>
      <c r="E36" s="31">
        <f>5000+86800+28275-18000</f>
        <v>102075</v>
      </c>
      <c r="F36" s="31">
        <f>4030+15900+1570</f>
        <v>21500</v>
      </c>
      <c r="G36" s="32">
        <v>0</v>
      </c>
      <c r="H36" s="3"/>
    </row>
    <row r="37" spans="1:8" s="11" customFormat="1" ht="30" customHeight="1" x14ac:dyDescent="0.25">
      <c r="A37" s="27" t="s">
        <v>24</v>
      </c>
      <c r="B37" s="28" t="s">
        <v>43</v>
      </c>
      <c r="C37" s="27"/>
      <c r="D37" s="20">
        <f>E37+G37</f>
        <v>450960</v>
      </c>
      <c r="E37" s="24">
        <f>SUM(E38:E40)</f>
        <v>450960</v>
      </c>
      <c r="F37" s="24">
        <f>SUM(F38:F40)</f>
        <v>0</v>
      </c>
      <c r="G37" s="14">
        <f>SUM(G38:G40)</f>
        <v>0</v>
      </c>
      <c r="H37" s="10"/>
    </row>
    <row r="38" spans="1:8" ht="19.899999999999999" customHeight="1" x14ac:dyDescent="0.25">
      <c r="A38" s="8"/>
      <c r="B38" s="9" t="s">
        <v>71</v>
      </c>
      <c r="C38" s="8">
        <v>4</v>
      </c>
      <c r="D38" s="21">
        <f t="shared" si="0"/>
        <v>293500</v>
      </c>
      <c r="E38" s="22">
        <f>259200+34300</f>
        <v>293500</v>
      </c>
      <c r="F38" s="22">
        <v>0</v>
      </c>
      <c r="G38" s="16">
        <v>0</v>
      </c>
      <c r="H38" s="3"/>
    </row>
    <row r="39" spans="1:8" ht="30" customHeight="1" x14ac:dyDescent="0.25">
      <c r="A39" s="8"/>
      <c r="B39" s="45" t="s">
        <v>58</v>
      </c>
      <c r="C39" s="8">
        <v>4</v>
      </c>
      <c r="D39" s="21">
        <f t="shared" si="0"/>
        <v>123700</v>
      </c>
      <c r="E39" s="22">
        <f>121640+2060</f>
        <v>123700</v>
      </c>
      <c r="F39" s="22">
        <v>0</v>
      </c>
      <c r="G39" s="16">
        <v>0</v>
      </c>
      <c r="H39" s="3"/>
    </row>
    <row r="40" spans="1:8" ht="19.899999999999999" customHeight="1" thickBot="1" x14ac:dyDescent="0.3">
      <c r="A40" s="29"/>
      <c r="B40" s="30" t="s">
        <v>6</v>
      </c>
      <c r="C40" s="29">
        <v>4</v>
      </c>
      <c r="D40" s="19">
        <f t="shared" si="0"/>
        <v>33760</v>
      </c>
      <c r="E40" s="31">
        <f>35500+80-2220+400</f>
        <v>33760</v>
      </c>
      <c r="F40" s="31">
        <v>0</v>
      </c>
      <c r="G40" s="32">
        <v>0</v>
      </c>
      <c r="H40" s="3"/>
    </row>
    <row r="41" spans="1:8" s="11" customFormat="1" ht="19.899999999999999" customHeight="1" x14ac:dyDescent="0.25">
      <c r="A41" s="27" t="s">
        <v>25</v>
      </c>
      <c r="B41" s="28" t="s">
        <v>7</v>
      </c>
      <c r="C41" s="27"/>
      <c r="D41" s="20">
        <f t="shared" si="0"/>
        <v>728500</v>
      </c>
      <c r="E41" s="24">
        <f>E42</f>
        <v>696500</v>
      </c>
      <c r="F41" s="24">
        <f>F42</f>
        <v>642790</v>
      </c>
      <c r="G41" s="14">
        <f>G42</f>
        <v>32000</v>
      </c>
      <c r="H41" s="10"/>
    </row>
    <row r="42" spans="1:8" ht="19.899999999999999" customHeight="1" thickBot="1" x14ac:dyDescent="0.3">
      <c r="A42" s="29"/>
      <c r="B42" s="30" t="s">
        <v>70</v>
      </c>
      <c r="C42" s="29">
        <v>5</v>
      </c>
      <c r="D42" s="19">
        <f t="shared" si="0"/>
        <v>728500</v>
      </c>
      <c r="E42" s="31">
        <v>696500</v>
      </c>
      <c r="F42" s="31">
        <v>642790</v>
      </c>
      <c r="G42" s="32">
        <v>32000</v>
      </c>
      <c r="H42" s="3"/>
    </row>
    <row r="43" spans="1:8" ht="30.6" hidden="1" customHeight="1" x14ac:dyDescent="0.25">
      <c r="A43" s="27" t="s">
        <v>26</v>
      </c>
      <c r="B43" s="28" t="s">
        <v>45</v>
      </c>
      <c r="C43" s="27"/>
      <c r="D43" s="20">
        <f>E43+G43</f>
        <v>0</v>
      </c>
      <c r="E43" s="24">
        <f>E44</f>
        <v>0</v>
      </c>
      <c r="F43" s="24">
        <f>F44</f>
        <v>0</v>
      </c>
      <c r="G43" s="14">
        <f>G44</f>
        <v>0</v>
      </c>
      <c r="H43" s="3"/>
    </row>
    <row r="44" spans="1:8" ht="34.15" hidden="1" customHeight="1" thickBot="1" x14ac:dyDescent="0.3">
      <c r="A44" s="29"/>
      <c r="B44" s="46" t="s">
        <v>68</v>
      </c>
      <c r="C44" s="29">
        <v>5</v>
      </c>
      <c r="D44" s="19">
        <f>E44+G44</f>
        <v>0</v>
      </c>
      <c r="E44" s="31">
        <f>56900-56900</f>
        <v>0</v>
      </c>
      <c r="F44" s="23">
        <v>0</v>
      </c>
      <c r="G44" s="32">
        <v>0</v>
      </c>
      <c r="H44" s="3"/>
    </row>
    <row r="45" spans="1:8" s="11" customFormat="1" ht="19.899999999999999" hidden="1" customHeight="1" x14ac:dyDescent="0.25">
      <c r="A45" s="27" t="s">
        <v>27</v>
      </c>
      <c r="B45" s="28" t="s">
        <v>8</v>
      </c>
      <c r="C45" s="27"/>
      <c r="D45" s="20">
        <f t="shared" si="0"/>
        <v>0</v>
      </c>
      <c r="E45" s="24">
        <f>E46</f>
        <v>0</v>
      </c>
      <c r="F45" s="24">
        <f>F46</f>
        <v>0</v>
      </c>
      <c r="G45" s="14">
        <f>G46</f>
        <v>0</v>
      </c>
      <c r="H45" s="10"/>
    </row>
    <row r="46" spans="1:8" ht="30" hidden="1" customHeight="1" thickBot="1" x14ac:dyDescent="0.3">
      <c r="A46" s="29"/>
      <c r="B46" s="46" t="s">
        <v>68</v>
      </c>
      <c r="C46" s="29">
        <v>5</v>
      </c>
      <c r="D46" s="19">
        <f t="shared" si="0"/>
        <v>0</v>
      </c>
      <c r="E46" s="31"/>
      <c r="F46" s="23">
        <v>0</v>
      </c>
      <c r="G46" s="32">
        <v>0</v>
      </c>
      <c r="H46" s="3"/>
    </row>
    <row r="47" spans="1:8" s="11" customFormat="1" ht="19.899999999999999" hidden="1" customHeight="1" x14ac:dyDescent="0.25">
      <c r="A47" s="27" t="s">
        <v>27</v>
      </c>
      <c r="B47" s="28" t="s">
        <v>9</v>
      </c>
      <c r="C47" s="27"/>
      <c r="D47" s="20">
        <f t="shared" si="0"/>
        <v>0</v>
      </c>
      <c r="E47" s="24">
        <f>E48</f>
        <v>0</v>
      </c>
      <c r="F47" s="24">
        <f>F48</f>
        <v>0</v>
      </c>
      <c r="G47" s="14">
        <f>G48</f>
        <v>0</v>
      </c>
      <c r="H47" s="10"/>
    </row>
    <row r="48" spans="1:8" ht="30" hidden="1" customHeight="1" thickBot="1" x14ac:dyDescent="0.3">
      <c r="A48" s="29"/>
      <c r="B48" s="46" t="s">
        <v>68</v>
      </c>
      <c r="C48" s="29">
        <v>5</v>
      </c>
      <c r="D48" s="19">
        <f t="shared" si="0"/>
        <v>0</v>
      </c>
      <c r="E48" s="31"/>
      <c r="F48" s="23">
        <v>0</v>
      </c>
      <c r="G48" s="32">
        <v>0</v>
      </c>
      <c r="H48" s="3"/>
    </row>
    <row r="49" spans="1:8" s="11" customFormat="1" ht="19.899999999999999" customHeight="1" x14ac:dyDescent="0.25">
      <c r="A49" s="27" t="s">
        <v>26</v>
      </c>
      <c r="B49" s="28" t="s">
        <v>10</v>
      </c>
      <c r="C49" s="27"/>
      <c r="D49" s="20">
        <f t="shared" si="0"/>
        <v>518175</v>
      </c>
      <c r="E49" s="24">
        <f>E50+E51</f>
        <v>518175</v>
      </c>
      <c r="F49" s="24">
        <f>F50+F51</f>
        <v>495705</v>
      </c>
      <c r="G49" s="14">
        <f>G50+G51</f>
        <v>0</v>
      </c>
      <c r="H49" s="10"/>
    </row>
    <row r="50" spans="1:8" ht="19.899999999999999" customHeight="1" x14ac:dyDescent="0.25">
      <c r="A50" s="54"/>
      <c r="B50" s="9" t="s">
        <v>71</v>
      </c>
      <c r="C50" s="54">
        <v>4</v>
      </c>
      <c r="D50" s="21">
        <f t="shared" si="0"/>
        <v>516000</v>
      </c>
      <c r="E50" s="22">
        <f>338000+148600+5400+24000</f>
        <v>516000</v>
      </c>
      <c r="F50" s="22">
        <f>325200+146475+5300+18730</f>
        <v>495705</v>
      </c>
      <c r="G50" s="16">
        <v>0</v>
      </c>
      <c r="H50" s="3"/>
    </row>
    <row r="51" spans="1:8" ht="30" customHeight="1" thickBot="1" x14ac:dyDescent="0.3">
      <c r="A51" s="35"/>
      <c r="B51" s="51" t="s">
        <v>68</v>
      </c>
      <c r="C51" s="35">
        <v>5</v>
      </c>
      <c r="D51" s="36">
        <f t="shared" si="0"/>
        <v>2175</v>
      </c>
      <c r="E51" s="37">
        <v>2175</v>
      </c>
      <c r="F51" s="37">
        <v>0</v>
      </c>
      <c r="G51" s="38">
        <v>0</v>
      </c>
      <c r="H51" s="3"/>
    </row>
    <row r="52" spans="1:8" s="11" customFormat="1" ht="19.899999999999999" customHeight="1" x14ac:dyDescent="0.25">
      <c r="A52" s="27" t="s">
        <v>27</v>
      </c>
      <c r="B52" s="28" t="s">
        <v>11</v>
      </c>
      <c r="C52" s="27"/>
      <c r="D52" s="20">
        <f t="shared" si="0"/>
        <v>2175</v>
      </c>
      <c r="E52" s="24">
        <f>E53</f>
        <v>2175</v>
      </c>
      <c r="F52" s="24">
        <f>F53</f>
        <v>0</v>
      </c>
      <c r="G52" s="14">
        <f>G53</f>
        <v>0</v>
      </c>
      <c r="H52" s="10"/>
    </row>
    <row r="53" spans="1:8" ht="30" customHeight="1" thickBot="1" x14ac:dyDescent="0.3">
      <c r="A53" s="29"/>
      <c r="B53" s="51" t="s">
        <v>68</v>
      </c>
      <c r="C53" s="29">
        <v>5</v>
      </c>
      <c r="D53" s="19">
        <f t="shared" si="0"/>
        <v>2175</v>
      </c>
      <c r="E53" s="31">
        <v>2175</v>
      </c>
      <c r="F53" s="31">
        <v>0</v>
      </c>
      <c r="G53" s="32">
        <v>0</v>
      </c>
      <c r="H53" s="3"/>
    </row>
    <row r="54" spans="1:8" s="11" customFormat="1" ht="19.899999999999999" customHeight="1" x14ac:dyDescent="0.25">
      <c r="A54" s="27" t="s">
        <v>48</v>
      </c>
      <c r="B54" s="28" t="s">
        <v>20</v>
      </c>
      <c r="C54" s="27"/>
      <c r="D54" s="20">
        <f t="shared" si="0"/>
        <v>315403</v>
      </c>
      <c r="E54" s="24">
        <f>SUM(E55:E57)</f>
        <v>315403</v>
      </c>
      <c r="F54" s="24">
        <f>SUM(F55:F57)</f>
        <v>291575</v>
      </c>
      <c r="G54" s="14">
        <f>SUM(G55:G57)</f>
        <v>0</v>
      </c>
      <c r="H54" s="10"/>
    </row>
    <row r="55" spans="1:8" ht="19.899999999999999" customHeight="1" x14ac:dyDescent="0.25">
      <c r="A55" s="40"/>
      <c r="B55" s="9" t="s">
        <v>63</v>
      </c>
      <c r="C55" s="40">
        <v>4</v>
      </c>
      <c r="D55" s="21">
        <f t="shared" si="0"/>
        <v>6800</v>
      </c>
      <c r="E55" s="22">
        <v>6800</v>
      </c>
      <c r="F55" s="22">
        <v>0</v>
      </c>
      <c r="G55" s="16">
        <v>0</v>
      </c>
      <c r="H55" s="3"/>
    </row>
    <row r="56" spans="1:8" ht="30" customHeight="1" x14ac:dyDescent="0.25">
      <c r="A56" s="12"/>
      <c r="B56" s="45" t="s">
        <v>68</v>
      </c>
      <c r="C56" s="12">
        <v>5</v>
      </c>
      <c r="D56" s="20">
        <f t="shared" si="0"/>
        <v>2175</v>
      </c>
      <c r="E56" s="39">
        <v>2175</v>
      </c>
      <c r="F56" s="39">
        <v>0</v>
      </c>
      <c r="G56" s="15"/>
      <c r="H56" s="3"/>
    </row>
    <row r="57" spans="1:8" ht="19.899999999999999" customHeight="1" thickBot="1" x14ac:dyDescent="0.3">
      <c r="A57" s="29"/>
      <c r="B57" s="30" t="s">
        <v>74</v>
      </c>
      <c r="C57" s="29">
        <v>1</v>
      </c>
      <c r="D57" s="19">
        <f t="shared" si="0"/>
        <v>306428</v>
      </c>
      <c r="E57" s="31">
        <v>306428</v>
      </c>
      <c r="F57" s="31">
        <v>291575</v>
      </c>
      <c r="G57" s="32">
        <v>0</v>
      </c>
      <c r="H57" s="3"/>
    </row>
    <row r="58" spans="1:8" s="11" customFormat="1" ht="19.899999999999999" customHeight="1" x14ac:dyDescent="0.25">
      <c r="A58" s="27" t="s">
        <v>28</v>
      </c>
      <c r="B58" s="28" t="s">
        <v>12</v>
      </c>
      <c r="C58" s="27"/>
      <c r="D58" s="20">
        <f t="shared" si="0"/>
        <v>176135</v>
      </c>
      <c r="E58" s="24">
        <f>SUM(E59:E61)</f>
        <v>176135</v>
      </c>
      <c r="F58" s="24">
        <f>SUM(F59:F61)</f>
        <v>163495</v>
      </c>
      <c r="G58" s="14">
        <f>SUM(G59:G61)</f>
        <v>0</v>
      </c>
      <c r="H58" s="10"/>
    </row>
    <row r="59" spans="1:8" ht="19.899999999999999" customHeight="1" x14ac:dyDescent="0.25">
      <c r="A59" s="40"/>
      <c r="B59" s="9" t="s">
        <v>63</v>
      </c>
      <c r="C59" s="40">
        <v>4</v>
      </c>
      <c r="D59" s="21">
        <f t="shared" si="0"/>
        <v>5420</v>
      </c>
      <c r="E59" s="22">
        <v>5420</v>
      </c>
      <c r="F59" s="22">
        <v>0</v>
      </c>
      <c r="G59" s="16">
        <v>0</v>
      </c>
      <c r="H59" s="3"/>
    </row>
    <row r="60" spans="1:8" ht="19.899999999999999" customHeight="1" thickBot="1" x14ac:dyDescent="0.3">
      <c r="A60" s="29"/>
      <c r="B60" s="30" t="s">
        <v>74</v>
      </c>
      <c r="C60" s="29">
        <v>1</v>
      </c>
      <c r="D60" s="19">
        <f>E60+G60</f>
        <v>170715</v>
      </c>
      <c r="E60" s="31">
        <v>170715</v>
      </c>
      <c r="F60" s="31">
        <v>163495</v>
      </c>
      <c r="G60" s="32">
        <v>0</v>
      </c>
      <c r="H60" s="3"/>
    </row>
    <row r="61" spans="1:8" ht="30" hidden="1" customHeight="1" thickBot="1" x14ac:dyDescent="0.3">
      <c r="A61" s="35"/>
      <c r="B61" s="51" t="s">
        <v>68</v>
      </c>
      <c r="C61" s="35">
        <v>5</v>
      </c>
      <c r="D61" s="36">
        <f t="shared" si="0"/>
        <v>0</v>
      </c>
      <c r="E61" s="37"/>
      <c r="F61" s="37">
        <v>0</v>
      </c>
      <c r="G61" s="38">
        <v>0</v>
      </c>
      <c r="H61" s="3"/>
    </row>
    <row r="62" spans="1:8" s="11" customFormat="1" ht="19.899999999999999" customHeight="1" x14ac:dyDescent="0.25">
      <c r="A62" s="27" t="s">
        <v>29</v>
      </c>
      <c r="B62" s="28" t="s">
        <v>13</v>
      </c>
      <c r="C62" s="27"/>
      <c r="D62" s="20">
        <f t="shared" si="0"/>
        <v>229922</v>
      </c>
      <c r="E62" s="24">
        <f>SUM(E63:E65)</f>
        <v>229922</v>
      </c>
      <c r="F62" s="24">
        <f>SUM(F63:F65)</f>
        <v>208208</v>
      </c>
      <c r="G62" s="14">
        <f>SUM(G63:G65)</f>
        <v>0</v>
      </c>
      <c r="H62" s="10"/>
    </row>
    <row r="63" spans="1:8" ht="19.899999999999999" customHeight="1" x14ac:dyDescent="0.25">
      <c r="A63" s="40"/>
      <c r="B63" s="9" t="s">
        <v>63</v>
      </c>
      <c r="C63" s="40">
        <v>4</v>
      </c>
      <c r="D63" s="21">
        <f t="shared" si="0"/>
        <v>6285</v>
      </c>
      <c r="E63" s="22">
        <v>6285</v>
      </c>
      <c r="F63" s="22">
        <v>0</v>
      </c>
      <c r="G63" s="16">
        <v>0</v>
      </c>
      <c r="H63" s="3"/>
    </row>
    <row r="64" spans="1:8" ht="19.899999999999999" customHeight="1" x14ac:dyDescent="0.25">
      <c r="A64" s="58"/>
      <c r="B64" s="9" t="s">
        <v>74</v>
      </c>
      <c r="C64" s="58">
        <v>1</v>
      </c>
      <c r="D64" s="21">
        <f t="shared" si="0"/>
        <v>221462</v>
      </c>
      <c r="E64" s="22">
        <v>221462</v>
      </c>
      <c r="F64" s="22">
        <v>208208</v>
      </c>
      <c r="G64" s="16">
        <v>0</v>
      </c>
      <c r="H64" s="3"/>
    </row>
    <row r="65" spans="1:8" ht="30" customHeight="1" thickBot="1" x14ac:dyDescent="0.3">
      <c r="A65" s="35"/>
      <c r="B65" s="51" t="s">
        <v>68</v>
      </c>
      <c r="C65" s="35">
        <v>5</v>
      </c>
      <c r="D65" s="36">
        <f t="shared" si="0"/>
        <v>2175</v>
      </c>
      <c r="E65" s="37">
        <v>2175</v>
      </c>
      <c r="F65" s="37">
        <v>0</v>
      </c>
      <c r="G65" s="38">
        <v>0</v>
      </c>
      <c r="H65" s="3"/>
    </row>
    <row r="66" spans="1:8" s="11" customFormat="1" ht="19.899999999999999" customHeight="1" x14ac:dyDescent="0.25">
      <c r="A66" s="27" t="s">
        <v>30</v>
      </c>
      <c r="B66" s="28" t="s">
        <v>73</v>
      </c>
      <c r="C66" s="27"/>
      <c r="D66" s="20">
        <f t="shared" si="0"/>
        <v>91071</v>
      </c>
      <c r="E66" s="24">
        <f>SUM(E67:E69)</f>
        <v>91071</v>
      </c>
      <c r="F66" s="24">
        <f>SUM(F67:F69)</f>
        <v>80955</v>
      </c>
      <c r="G66" s="14">
        <f>SUM(G67:G69)</f>
        <v>0</v>
      </c>
      <c r="H66" s="10"/>
    </row>
    <row r="67" spans="1:8" ht="19.899999999999999" customHeight="1" x14ac:dyDescent="0.25">
      <c r="A67" s="44"/>
      <c r="B67" s="9" t="s">
        <v>63</v>
      </c>
      <c r="C67" s="44">
        <v>4</v>
      </c>
      <c r="D67" s="21">
        <f t="shared" si="0"/>
        <v>4285</v>
      </c>
      <c r="E67" s="22">
        <v>4285</v>
      </c>
      <c r="F67" s="22">
        <v>0</v>
      </c>
      <c r="G67" s="16">
        <v>0</v>
      </c>
      <c r="H67" s="3"/>
    </row>
    <row r="68" spans="1:8" ht="19.899999999999999" customHeight="1" x14ac:dyDescent="0.25">
      <c r="A68" s="58"/>
      <c r="B68" s="9" t="s">
        <v>74</v>
      </c>
      <c r="C68" s="58">
        <v>1</v>
      </c>
      <c r="D68" s="21">
        <f>E68+G68</f>
        <v>84611</v>
      </c>
      <c r="E68" s="22">
        <v>84611</v>
      </c>
      <c r="F68" s="22">
        <f>81235-280</f>
        <v>80955</v>
      </c>
      <c r="G68" s="16">
        <v>0</v>
      </c>
      <c r="H68" s="3"/>
    </row>
    <row r="69" spans="1:8" ht="30" customHeight="1" thickBot="1" x14ac:dyDescent="0.3">
      <c r="A69" s="35"/>
      <c r="B69" s="51" t="s">
        <v>68</v>
      </c>
      <c r="C69" s="35">
        <v>5</v>
      </c>
      <c r="D69" s="36">
        <f t="shared" si="0"/>
        <v>2175</v>
      </c>
      <c r="E69" s="37">
        <v>2175</v>
      </c>
      <c r="F69" s="37">
        <v>0</v>
      </c>
      <c r="G69" s="38">
        <v>0</v>
      </c>
      <c r="H69" s="3"/>
    </row>
    <row r="70" spans="1:8" s="11" customFormat="1" ht="19.899999999999999" customHeight="1" x14ac:dyDescent="0.25">
      <c r="A70" s="27" t="s">
        <v>49</v>
      </c>
      <c r="B70" s="28" t="s">
        <v>14</v>
      </c>
      <c r="C70" s="27"/>
      <c r="D70" s="20">
        <f t="shared" si="0"/>
        <v>830457</v>
      </c>
      <c r="E70" s="24">
        <f>SUM(E71:E73)</f>
        <v>830457</v>
      </c>
      <c r="F70" s="24">
        <f>SUM(F71:F73)</f>
        <v>782964</v>
      </c>
      <c r="G70" s="20">
        <f>SUM(G71:G73)</f>
        <v>0</v>
      </c>
      <c r="H70" s="10"/>
    </row>
    <row r="71" spans="1:8" ht="19.899999999999999" customHeight="1" x14ac:dyDescent="0.25">
      <c r="A71" s="8"/>
      <c r="B71" s="9" t="s">
        <v>63</v>
      </c>
      <c r="C71" s="8">
        <v>4</v>
      </c>
      <c r="D71" s="21">
        <f t="shared" si="0"/>
        <v>1397</v>
      </c>
      <c r="E71" s="22">
        <v>1397</v>
      </c>
      <c r="F71" s="22">
        <v>0</v>
      </c>
      <c r="G71" s="16">
        <v>0</v>
      </c>
      <c r="H71" s="3"/>
    </row>
    <row r="72" spans="1:8" ht="19.899999999999999" customHeight="1" x14ac:dyDescent="0.25">
      <c r="A72" s="58"/>
      <c r="B72" s="9" t="s">
        <v>74</v>
      </c>
      <c r="C72" s="58">
        <v>1</v>
      </c>
      <c r="D72" s="21">
        <f t="shared" si="0"/>
        <v>826885</v>
      </c>
      <c r="E72" s="22">
        <v>826885</v>
      </c>
      <c r="F72" s="22">
        <v>782964</v>
      </c>
      <c r="G72" s="47">
        <v>0</v>
      </c>
      <c r="H72" s="3"/>
    </row>
    <row r="73" spans="1:8" ht="30" customHeight="1" thickBot="1" x14ac:dyDescent="0.3">
      <c r="A73" s="35"/>
      <c r="B73" s="51" t="s">
        <v>68</v>
      </c>
      <c r="C73" s="35">
        <v>5</v>
      </c>
      <c r="D73" s="36">
        <f t="shared" si="0"/>
        <v>2175</v>
      </c>
      <c r="E73" s="37">
        <v>2175</v>
      </c>
      <c r="F73" s="37">
        <v>0</v>
      </c>
      <c r="G73" s="38">
        <v>0</v>
      </c>
      <c r="H73" s="3"/>
    </row>
    <row r="74" spans="1:8" s="11" customFormat="1" ht="19.899999999999999" customHeight="1" x14ac:dyDescent="0.25">
      <c r="A74" s="27" t="s">
        <v>50</v>
      </c>
      <c r="B74" s="28" t="s">
        <v>15</v>
      </c>
      <c r="C74" s="27"/>
      <c r="D74" s="20">
        <f t="shared" si="0"/>
        <v>1524705</v>
      </c>
      <c r="E74" s="24">
        <f>SUM(E75:E77)</f>
        <v>1521926</v>
      </c>
      <c r="F74" s="24">
        <f>SUM(F75:F77)</f>
        <v>1449599</v>
      </c>
      <c r="G74" s="20">
        <f>SUM(G75:G77)</f>
        <v>2779</v>
      </c>
      <c r="H74" s="10"/>
    </row>
    <row r="75" spans="1:8" ht="19.899999999999999" customHeight="1" x14ac:dyDescent="0.25">
      <c r="A75" s="8"/>
      <c r="B75" s="9" t="s">
        <v>63</v>
      </c>
      <c r="C75" s="8">
        <v>4</v>
      </c>
      <c r="D75" s="21">
        <f t="shared" si="0"/>
        <v>16351</v>
      </c>
      <c r="E75" s="22">
        <v>16351</v>
      </c>
      <c r="F75" s="22">
        <v>0</v>
      </c>
      <c r="G75" s="47">
        <v>0</v>
      </c>
      <c r="H75" s="3"/>
    </row>
    <row r="76" spans="1:8" ht="19.899999999999999" customHeight="1" x14ac:dyDescent="0.25">
      <c r="A76" s="58"/>
      <c r="B76" s="9" t="s">
        <v>74</v>
      </c>
      <c r="C76" s="58">
        <v>1</v>
      </c>
      <c r="D76" s="21">
        <f>E76+G76</f>
        <v>1506179</v>
      </c>
      <c r="E76" s="22">
        <f>1506179-2779</f>
        <v>1503400</v>
      </c>
      <c r="F76" s="22">
        <v>1449599</v>
      </c>
      <c r="G76" s="47">
        <v>2779</v>
      </c>
      <c r="H76" s="3"/>
    </row>
    <row r="77" spans="1:8" ht="30" customHeight="1" thickBot="1" x14ac:dyDescent="0.3">
      <c r="A77" s="35"/>
      <c r="B77" s="51" t="s">
        <v>68</v>
      </c>
      <c r="C77" s="35">
        <v>5</v>
      </c>
      <c r="D77" s="36">
        <f t="shared" si="0"/>
        <v>2175</v>
      </c>
      <c r="E77" s="37">
        <v>2175</v>
      </c>
      <c r="F77" s="37">
        <v>0</v>
      </c>
      <c r="G77" s="38">
        <v>0</v>
      </c>
      <c r="H77" s="3"/>
    </row>
    <row r="78" spans="1:8" ht="30" hidden="1" customHeight="1" thickBot="1" x14ac:dyDescent="0.3">
      <c r="A78" s="35"/>
      <c r="B78" s="51" t="s">
        <v>68</v>
      </c>
      <c r="C78" s="35">
        <v>5</v>
      </c>
      <c r="D78" s="36">
        <f t="shared" si="0"/>
        <v>0</v>
      </c>
      <c r="E78" s="37"/>
      <c r="F78" s="37">
        <v>0</v>
      </c>
      <c r="G78" s="38">
        <v>0</v>
      </c>
      <c r="H78" s="3"/>
    </row>
    <row r="79" spans="1:8" s="11" customFormat="1" ht="19.899999999999999" customHeight="1" x14ac:dyDescent="0.25">
      <c r="A79" s="42" t="s">
        <v>80</v>
      </c>
      <c r="B79" s="28" t="s">
        <v>39</v>
      </c>
      <c r="C79" s="27"/>
      <c r="D79" s="20">
        <f t="shared" si="0"/>
        <v>839922</v>
      </c>
      <c r="E79" s="24">
        <f>SUM(E80:E82)</f>
        <v>835762</v>
      </c>
      <c r="F79" s="24">
        <f>SUM(F80:F82)</f>
        <v>796580</v>
      </c>
      <c r="G79" s="14">
        <f>SUM(G80:G82)</f>
        <v>4160</v>
      </c>
      <c r="H79" s="10"/>
    </row>
    <row r="80" spans="1:8" ht="19.899999999999999" customHeight="1" x14ac:dyDescent="0.25">
      <c r="A80" s="43"/>
      <c r="B80" s="9" t="s">
        <v>63</v>
      </c>
      <c r="C80" s="8">
        <v>4</v>
      </c>
      <c r="D80" s="21">
        <f t="shared" si="0"/>
        <v>7316</v>
      </c>
      <c r="E80" s="22">
        <v>7316</v>
      </c>
      <c r="F80" s="22">
        <v>0</v>
      </c>
      <c r="G80" s="16">
        <v>0</v>
      </c>
      <c r="H80" s="3"/>
    </row>
    <row r="81" spans="1:8" ht="19.899999999999999" customHeight="1" x14ac:dyDescent="0.25">
      <c r="A81" s="43"/>
      <c r="B81" s="9" t="s">
        <v>74</v>
      </c>
      <c r="C81" s="58">
        <v>1</v>
      </c>
      <c r="D81" s="21">
        <f>E81+G81</f>
        <v>830431</v>
      </c>
      <c r="E81" s="22">
        <f>830431-4160</f>
        <v>826271</v>
      </c>
      <c r="F81" s="22">
        <f>797580-1000</f>
        <v>796580</v>
      </c>
      <c r="G81" s="16">
        <v>4160</v>
      </c>
      <c r="H81" s="3"/>
    </row>
    <row r="82" spans="1:8" ht="30" customHeight="1" thickBot="1" x14ac:dyDescent="0.3">
      <c r="A82" s="49"/>
      <c r="B82" s="51" t="s">
        <v>68</v>
      </c>
      <c r="C82" s="35">
        <v>5</v>
      </c>
      <c r="D82" s="36">
        <f t="shared" si="0"/>
        <v>2175</v>
      </c>
      <c r="E82" s="37">
        <v>2175</v>
      </c>
      <c r="F82" s="37">
        <v>0</v>
      </c>
      <c r="G82" s="38">
        <v>0</v>
      </c>
      <c r="H82" s="3"/>
    </row>
    <row r="83" spans="1:8" s="11" customFormat="1" ht="19.899999999999999" customHeight="1" x14ac:dyDescent="0.25">
      <c r="A83" s="42" t="s">
        <v>31</v>
      </c>
      <c r="B83" s="28" t="s">
        <v>40</v>
      </c>
      <c r="C83" s="27"/>
      <c r="D83" s="20">
        <f t="shared" si="0"/>
        <v>442776</v>
      </c>
      <c r="E83" s="24">
        <f>SUM(E84:E86)</f>
        <v>442776</v>
      </c>
      <c r="F83" s="24">
        <f>SUM(F84:F86)</f>
        <v>419688</v>
      </c>
      <c r="G83" s="20">
        <f>SUM(G84:G86)</f>
        <v>0</v>
      </c>
      <c r="H83" s="10"/>
    </row>
    <row r="84" spans="1:8" ht="19.899999999999999" customHeight="1" x14ac:dyDescent="0.25">
      <c r="A84" s="43"/>
      <c r="B84" s="9" t="s">
        <v>63</v>
      </c>
      <c r="C84" s="8">
        <v>4</v>
      </c>
      <c r="D84" s="21">
        <f t="shared" si="0"/>
        <v>4356</v>
      </c>
      <c r="E84" s="22">
        <v>4356</v>
      </c>
      <c r="F84" s="22">
        <v>0</v>
      </c>
      <c r="G84" s="47">
        <v>0</v>
      </c>
      <c r="H84" s="3"/>
    </row>
    <row r="85" spans="1:8" ht="19.899999999999999" customHeight="1" x14ac:dyDescent="0.25">
      <c r="A85" s="43"/>
      <c r="B85" s="9" t="s">
        <v>74</v>
      </c>
      <c r="C85" s="58">
        <v>1</v>
      </c>
      <c r="D85" s="21">
        <f t="shared" si="0"/>
        <v>435895</v>
      </c>
      <c r="E85" s="22">
        <v>435895</v>
      </c>
      <c r="F85" s="22">
        <v>419688</v>
      </c>
      <c r="G85" s="47">
        <v>0</v>
      </c>
      <c r="H85" s="3"/>
    </row>
    <row r="86" spans="1:8" ht="30" customHeight="1" thickBot="1" x14ac:dyDescent="0.3">
      <c r="A86" s="49"/>
      <c r="B86" s="51" t="s">
        <v>68</v>
      </c>
      <c r="C86" s="35">
        <v>5</v>
      </c>
      <c r="D86" s="36">
        <f t="shared" si="0"/>
        <v>2525</v>
      </c>
      <c r="E86" s="37">
        <v>2525</v>
      </c>
      <c r="F86" s="37">
        <v>0</v>
      </c>
      <c r="G86" s="38">
        <v>0</v>
      </c>
      <c r="H86" s="3"/>
    </row>
    <row r="87" spans="1:8" s="11" customFormat="1" ht="30" customHeight="1" x14ac:dyDescent="0.25">
      <c r="A87" s="42" t="s">
        <v>32</v>
      </c>
      <c r="B87" s="28" t="s">
        <v>47</v>
      </c>
      <c r="C87" s="27"/>
      <c r="D87" s="20">
        <f t="shared" ref="D87:D105" si="1">E87+G87</f>
        <v>18846</v>
      </c>
      <c r="E87" s="24">
        <f>SUM(E88:E90)</f>
        <v>18846</v>
      </c>
      <c r="F87" s="24">
        <f>SUM(F89:F90)</f>
        <v>15867</v>
      </c>
      <c r="G87" s="14">
        <f>SUM(G89:G90)</f>
        <v>0</v>
      </c>
      <c r="H87" s="10"/>
    </row>
    <row r="88" spans="1:8" s="11" customFormat="1" ht="20.100000000000001" customHeight="1" x14ac:dyDescent="0.25">
      <c r="A88" s="42"/>
      <c r="B88" s="9" t="s">
        <v>63</v>
      </c>
      <c r="C88" s="60">
        <v>4</v>
      </c>
      <c r="D88" s="21">
        <f t="shared" si="1"/>
        <v>146</v>
      </c>
      <c r="E88" s="22">
        <v>146</v>
      </c>
      <c r="F88" s="22">
        <v>0</v>
      </c>
      <c r="G88" s="47">
        <v>0</v>
      </c>
      <c r="H88" s="10"/>
    </row>
    <row r="89" spans="1:8" ht="20.100000000000001" customHeight="1" x14ac:dyDescent="0.25">
      <c r="A89" s="58"/>
      <c r="B89" s="9" t="s">
        <v>74</v>
      </c>
      <c r="C89" s="58">
        <v>1</v>
      </c>
      <c r="D89" s="21">
        <f t="shared" si="1"/>
        <v>16525</v>
      </c>
      <c r="E89" s="22">
        <v>16525</v>
      </c>
      <c r="F89" s="22">
        <v>15867</v>
      </c>
      <c r="G89" s="16">
        <v>0</v>
      </c>
      <c r="H89" s="3"/>
    </row>
    <row r="90" spans="1:8" ht="30" customHeight="1" thickBot="1" x14ac:dyDescent="0.3">
      <c r="A90" s="12"/>
      <c r="B90" s="51" t="s">
        <v>68</v>
      </c>
      <c r="C90" s="35">
        <v>5</v>
      </c>
      <c r="D90" s="36">
        <f t="shared" si="1"/>
        <v>2175</v>
      </c>
      <c r="E90" s="37">
        <v>2175</v>
      </c>
      <c r="F90" s="37">
        <v>0</v>
      </c>
      <c r="G90" s="38">
        <v>0</v>
      </c>
      <c r="H90" s="3"/>
    </row>
    <row r="91" spans="1:8" s="11" customFormat="1" ht="19.899999999999999" customHeight="1" x14ac:dyDescent="0.25">
      <c r="A91" s="27" t="s">
        <v>81</v>
      </c>
      <c r="B91" s="28" t="s">
        <v>51</v>
      </c>
      <c r="C91" s="27"/>
      <c r="D91" s="20">
        <f t="shared" si="1"/>
        <v>169750</v>
      </c>
      <c r="E91" s="24">
        <f>SUM(E92:E94)</f>
        <v>169750</v>
      </c>
      <c r="F91" s="24">
        <f>SUM(F92:F94)</f>
        <v>157594</v>
      </c>
      <c r="G91" s="20">
        <f>SUM(G92:G94)</f>
        <v>0</v>
      </c>
      <c r="H91" s="10"/>
    </row>
    <row r="92" spans="1:8" ht="19.899999999999999" customHeight="1" x14ac:dyDescent="0.25">
      <c r="A92" s="58"/>
      <c r="B92" s="9" t="s">
        <v>74</v>
      </c>
      <c r="C92" s="58">
        <v>1</v>
      </c>
      <c r="D92" s="21">
        <f t="shared" si="1"/>
        <v>167575</v>
      </c>
      <c r="E92" s="22">
        <v>167575</v>
      </c>
      <c r="F92" s="22">
        <v>157594</v>
      </c>
      <c r="G92" s="47">
        <v>0</v>
      </c>
      <c r="H92" s="3"/>
    </row>
    <row r="93" spans="1:8" ht="19.899999999999999" hidden="1" customHeight="1" x14ac:dyDescent="0.25">
      <c r="A93" s="12"/>
      <c r="B93" s="13" t="s">
        <v>6</v>
      </c>
      <c r="C93" s="12">
        <v>4</v>
      </c>
      <c r="D93" s="20">
        <f t="shared" si="1"/>
        <v>0</v>
      </c>
      <c r="E93" s="39"/>
      <c r="F93" s="39">
        <v>0</v>
      </c>
      <c r="G93" s="15">
        <v>0</v>
      </c>
      <c r="H93" s="3"/>
    </row>
    <row r="94" spans="1:8" ht="30" customHeight="1" thickBot="1" x14ac:dyDescent="0.3">
      <c r="A94" s="35"/>
      <c r="B94" s="51" t="s">
        <v>68</v>
      </c>
      <c r="C94" s="35">
        <v>5</v>
      </c>
      <c r="D94" s="36">
        <f t="shared" si="1"/>
        <v>2175</v>
      </c>
      <c r="E94" s="37">
        <v>2175</v>
      </c>
      <c r="F94" s="37">
        <v>0</v>
      </c>
      <c r="G94" s="38">
        <v>0</v>
      </c>
      <c r="H94" s="3"/>
    </row>
    <row r="95" spans="1:8" s="11" customFormat="1" ht="19.899999999999999" customHeight="1" x14ac:dyDescent="0.25">
      <c r="A95" s="27" t="s">
        <v>33</v>
      </c>
      <c r="B95" s="28" t="s">
        <v>17</v>
      </c>
      <c r="C95" s="27"/>
      <c r="D95" s="20">
        <f t="shared" si="1"/>
        <v>2175</v>
      </c>
      <c r="E95" s="24">
        <f>SUM(E96:E96)</f>
        <v>2175</v>
      </c>
      <c r="F95" s="24">
        <f>SUM(F96:F96)</f>
        <v>0</v>
      </c>
      <c r="G95" s="14">
        <f>SUM(G96:G96)</f>
        <v>0</v>
      </c>
      <c r="H95" s="10"/>
    </row>
    <row r="96" spans="1:8" ht="30" customHeight="1" thickBot="1" x14ac:dyDescent="0.3">
      <c r="A96" s="29"/>
      <c r="B96" s="51" t="s">
        <v>68</v>
      </c>
      <c r="C96" s="29">
        <v>5</v>
      </c>
      <c r="D96" s="19">
        <f t="shared" si="1"/>
        <v>2175</v>
      </c>
      <c r="E96" s="31">
        <v>2175</v>
      </c>
      <c r="F96" s="31">
        <v>0</v>
      </c>
      <c r="G96" s="32">
        <v>0</v>
      </c>
      <c r="H96" s="3"/>
    </row>
    <row r="97" spans="1:8" s="11" customFormat="1" ht="19.899999999999999" customHeight="1" x14ac:dyDescent="0.25">
      <c r="A97" s="27" t="s">
        <v>34</v>
      </c>
      <c r="B97" s="28" t="s">
        <v>16</v>
      </c>
      <c r="C97" s="27"/>
      <c r="D97" s="20">
        <f t="shared" si="1"/>
        <v>17108</v>
      </c>
      <c r="E97" s="24">
        <f>E98</f>
        <v>17108</v>
      </c>
      <c r="F97" s="24">
        <f>F98</f>
        <v>16865</v>
      </c>
      <c r="G97" s="14">
        <f>G98</f>
        <v>0</v>
      </c>
      <c r="H97" s="10"/>
    </row>
    <row r="98" spans="1:8" ht="19.899999999999999" customHeight="1" thickBot="1" x14ac:dyDescent="0.3">
      <c r="A98" s="29"/>
      <c r="B98" s="30" t="s">
        <v>74</v>
      </c>
      <c r="C98" s="29">
        <v>1</v>
      </c>
      <c r="D98" s="19">
        <f t="shared" si="1"/>
        <v>17108</v>
      </c>
      <c r="E98" s="31">
        <v>17108</v>
      </c>
      <c r="F98" s="31">
        <v>16865</v>
      </c>
      <c r="G98" s="32">
        <v>0</v>
      </c>
      <c r="H98" s="3"/>
    </row>
    <row r="99" spans="1:8" ht="19.899999999999999" customHeight="1" x14ac:dyDescent="0.25">
      <c r="A99" s="27" t="s">
        <v>35</v>
      </c>
      <c r="B99" s="28" t="s">
        <v>41</v>
      </c>
      <c r="C99" s="27"/>
      <c r="D99" s="20">
        <f t="shared" si="1"/>
        <v>40186</v>
      </c>
      <c r="E99" s="24">
        <f>E100</f>
        <v>40186</v>
      </c>
      <c r="F99" s="24">
        <f>F100</f>
        <v>39609</v>
      </c>
      <c r="G99" s="14">
        <f>G100</f>
        <v>0</v>
      </c>
      <c r="H99" s="3"/>
    </row>
    <row r="100" spans="1:8" s="11" customFormat="1" ht="19.899999999999999" customHeight="1" thickBot="1" x14ac:dyDescent="0.3">
      <c r="A100" s="29"/>
      <c r="B100" s="30" t="s">
        <v>74</v>
      </c>
      <c r="C100" s="29">
        <v>1</v>
      </c>
      <c r="D100" s="19">
        <f t="shared" si="1"/>
        <v>40186</v>
      </c>
      <c r="E100" s="31">
        <v>40186</v>
      </c>
      <c r="F100" s="31">
        <v>39609</v>
      </c>
      <c r="G100" s="32">
        <v>0</v>
      </c>
      <c r="H100" s="10"/>
    </row>
    <row r="101" spans="1:8" s="11" customFormat="1" ht="19.899999999999999" customHeight="1" x14ac:dyDescent="0.25">
      <c r="A101" s="27" t="s">
        <v>82</v>
      </c>
      <c r="B101" s="28" t="s">
        <v>38</v>
      </c>
      <c r="C101" s="27"/>
      <c r="D101" s="20">
        <f>E101+G101</f>
        <v>14000</v>
      </c>
      <c r="E101" s="24">
        <f>E102</f>
        <v>14000</v>
      </c>
      <c r="F101" s="24">
        <f>F102</f>
        <v>13800</v>
      </c>
      <c r="G101" s="14">
        <f>G102</f>
        <v>0</v>
      </c>
      <c r="H101" s="10"/>
    </row>
    <row r="102" spans="1:8" s="11" customFormat="1" ht="19.899999999999999" customHeight="1" thickBot="1" x14ac:dyDescent="0.3">
      <c r="A102" s="29"/>
      <c r="B102" s="30" t="s">
        <v>74</v>
      </c>
      <c r="C102" s="29">
        <v>1</v>
      </c>
      <c r="D102" s="19">
        <f>E102+G102</f>
        <v>14000</v>
      </c>
      <c r="E102" s="31">
        <v>14000</v>
      </c>
      <c r="F102" s="31">
        <v>13800</v>
      </c>
      <c r="G102" s="32">
        <v>0</v>
      </c>
      <c r="H102" s="10"/>
    </row>
    <row r="103" spans="1:8" ht="19.899999999999999" customHeight="1" x14ac:dyDescent="0.25">
      <c r="A103" s="27" t="s">
        <v>83</v>
      </c>
      <c r="B103" s="28" t="s">
        <v>9</v>
      </c>
      <c r="C103" s="27"/>
      <c r="D103" s="20">
        <f t="shared" si="1"/>
        <v>2175</v>
      </c>
      <c r="E103" s="24">
        <f>E104</f>
        <v>2175</v>
      </c>
      <c r="F103" s="24">
        <f>F104</f>
        <v>0</v>
      </c>
      <c r="G103" s="14">
        <f>G104</f>
        <v>0</v>
      </c>
      <c r="H103" s="3"/>
    </row>
    <row r="104" spans="1:8" s="11" customFormat="1" ht="30" customHeight="1" thickBot="1" x14ac:dyDescent="0.3">
      <c r="A104" s="29"/>
      <c r="B104" s="51" t="s">
        <v>68</v>
      </c>
      <c r="C104" s="29">
        <v>5</v>
      </c>
      <c r="D104" s="19">
        <f t="shared" si="1"/>
        <v>2175</v>
      </c>
      <c r="E104" s="31">
        <v>2175</v>
      </c>
      <c r="F104" s="31">
        <v>0</v>
      </c>
      <c r="G104" s="32">
        <v>0</v>
      </c>
      <c r="H104" s="10"/>
    </row>
    <row r="105" spans="1:8" ht="30" customHeight="1" thickBot="1" x14ac:dyDescent="0.3">
      <c r="A105" s="68" t="s">
        <v>42</v>
      </c>
      <c r="B105" s="69"/>
      <c r="C105" s="70"/>
      <c r="D105" s="33">
        <f t="shared" si="1"/>
        <v>7281693</v>
      </c>
      <c r="E105" s="34">
        <f>+E13+E37+E41+E43+E49+E54+E58+E62+E66+E70+E74+E79+E83+E87++E91+E97+E99+E101+E45+E47+E52+E95+E103</f>
        <v>7242754</v>
      </c>
      <c r="F105" s="34">
        <f>+F13+F37+F41+F43+F49+F54+F58+F62+F66+F70+F74+F79+F83+F87+F91+F97+F99+F101</f>
        <v>5858781</v>
      </c>
      <c r="G105" s="34">
        <f>+G13+G37+G41+G43+G49+G54+G58+G62+G66+G70+G74+G79+G83+G87+G91+G97+G99+G101</f>
        <v>38939</v>
      </c>
      <c r="H105" s="3"/>
    </row>
    <row r="106" spans="1:8" s="11" customFormat="1" ht="30" customHeight="1" x14ac:dyDescent="0.25">
      <c r="A106" s="62" t="s">
        <v>22</v>
      </c>
      <c r="B106" s="62"/>
      <c r="C106" s="62"/>
      <c r="D106" s="62"/>
      <c r="E106" s="62"/>
      <c r="F106" s="62"/>
      <c r="G106" s="62"/>
      <c r="H106" s="10"/>
    </row>
    <row r="107" spans="1:8" ht="30" customHeight="1" x14ac:dyDescent="0.25">
      <c r="A107" s="6"/>
      <c r="C107" s="7"/>
      <c r="D107" s="50"/>
      <c r="E107" s="50"/>
      <c r="F107" s="50"/>
      <c r="G107" s="50"/>
      <c r="H107" s="18"/>
    </row>
    <row r="108" spans="1:8" ht="30" customHeight="1" x14ac:dyDescent="0.25">
      <c r="A108" s="6"/>
      <c r="C108" s="6"/>
      <c r="D108" s="55"/>
      <c r="E108" s="55"/>
      <c r="F108" s="55"/>
      <c r="G108" s="55"/>
      <c r="H108" s="18"/>
    </row>
    <row r="109" spans="1:8" ht="30" customHeight="1" x14ac:dyDescent="0.25">
      <c r="D109" s="59"/>
      <c r="E109" s="50"/>
      <c r="F109" s="50"/>
      <c r="G109" s="17"/>
      <c r="H109" s="17"/>
    </row>
  </sheetData>
  <mergeCells count="12">
    <mergeCell ref="D4:G4"/>
    <mergeCell ref="A106:G106"/>
    <mergeCell ref="C9:C11"/>
    <mergeCell ref="D9:D11"/>
    <mergeCell ref="A7:G7"/>
    <mergeCell ref="A105:C105"/>
    <mergeCell ref="E9:F9"/>
    <mergeCell ref="G9:G11"/>
    <mergeCell ref="E10:E11"/>
    <mergeCell ref="F10:F11"/>
    <mergeCell ref="A9:A11"/>
    <mergeCell ref="B9:B11"/>
  </mergeCells>
  <phoneticPr fontId="6" type="noConversion"/>
  <pageMargins left="0.62992125984251968" right="0.19685039370078741" top="0.35433070866141736" bottom="0.27559055118110237" header="0" footer="0"/>
  <pageSetup paperSize="9" scale="90" orientation="portrait" r:id="rId1"/>
  <headerFooter alignWithMargins="0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grazvida</dc:creator>
  <cp:lastModifiedBy>daiva_k</cp:lastModifiedBy>
  <cp:lastPrinted>2021-12-22T14:36:57Z</cp:lastPrinted>
  <dcterms:created xsi:type="dcterms:W3CDTF">2014-02-05T07:13:27Z</dcterms:created>
  <dcterms:modified xsi:type="dcterms:W3CDTF">2021-12-22T14:37:23Z</dcterms:modified>
</cp:coreProperties>
</file>