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.poskeviciene\Desktop\2020-2022 m. SVP rengimas\Viešinimui patikslinta (sutrumpinta)\Tarybai(galutinis)\Tar\"/>
    </mc:Choice>
  </mc:AlternateContent>
  <xr:revisionPtr revIDLastSave="0" documentId="13_ncr:1_{27FD0704-BCCB-4BD1-BB81-0C6AA99B62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2 Sveikatos finansav." sheetId="2" r:id="rId1"/>
    <sheet name="Lapas1" sheetId="3" state="hidden" r:id="rId2"/>
  </sheets>
  <definedNames>
    <definedName name="_xlnm.Print_Titles" localSheetId="0">'22 Sveikatos finansav.'!$A:$K,'22 Sveikatos finansav.'!$5:$7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2" l="1"/>
  <c r="E53" i="2"/>
  <c r="F53" i="2"/>
  <c r="D53" i="2"/>
  <c r="F26" i="2" l="1"/>
  <c r="D38" i="2" l="1"/>
  <c r="E38" i="2"/>
  <c r="F38" i="2"/>
  <c r="D35" i="2"/>
  <c r="E35" i="2"/>
  <c r="F35" i="2"/>
  <c r="D22" i="2"/>
  <c r="E22" i="2"/>
  <c r="F22" i="2"/>
  <c r="D12" i="2"/>
  <c r="E12" i="2"/>
  <c r="F12" i="2"/>
  <c r="F33" i="2" l="1"/>
  <c r="F29" i="2" s="1"/>
  <c r="E33" i="2"/>
  <c r="E29" i="2" s="1"/>
  <c r="F20" i="2"/>
  <c r="F49" i="2" s="1"/>
  <c r="E20" i="2"/>
  <c r="F18" i="2"/>
  <c r="E18" i="2"/>
  <c r="E50" i="2" s="1"/>
  <c r="D11" i="2"/>
  <c r="E49" i="2" l="1"/>
  <c r="E48" i="2" s="1"/>
  <c r="E47" i="2" s="1"/>
  <c r="E46" i="2" s="1"/>
  <c r="E45" i="2" s="1"/>
  <c r="F11" i="2"/>
  <c r="F9" i="2" s="1"/>
  <c r="F8" i="2" s="1"/>
  <c r="F50" i="2"/>
  <c r="F48" i="2" s="1"/>
  <c r="F47" i="2" s="1"/>
  <c r="F46" i="2" s="1"/>
  <c r="F45" i="2" s="1"/>
  <c r="D29" i="2"/>
  <c r="D9" i="2" s="1"/>
  <c r="D8" i="2" s="1"/>
  <c r="D49" i="2"/>
  <c r="D48" i="2" s="1"/>
  <c r="D47" i="2" s="1"/>
  <c r="D46" i="2" s="1"/>
  <c r="D45" i="2" s="1"/>
  <c r="E11" i="2"/>
  <c r="E9" i="2" s="1"/>
  <c r="E8" i="2" s="1"/>
</calcChain>
</file>

<file path=xl/sharedStrings.xml><?xml version="1.0" encoding="utf-8"?>
<sst xmlns="http://schemas.openxmlformats.org/spreadsheetml/2006/main" count="194" uniqueCount="132">
  <si>
    <t>2020-2022 m. strateginio veiklos plano programos tikslų, uždavinių, priemonių, priemonių išlaidų ir kriterijų suvestinė</t>
  </si>
  <si>
    <t>Kodas</t>
  </si>
  <si>
    <t>Pavadinimas</t>
  </si>
  <si>
    <t>SP lėšos</t>
  </si>
  <si>
    <t>Produkto /Rezultato</t>
  </si>
  <si>
    <t>Rodiklis</t>
  </si>
  <si>
    <t>Mato vnt.</t>
  </si>
  <si>
    <t>Planas</t>
  </si>
  <si>
    <t>2020</t>
  </si>
  <si>
    <t>2021</t>
  </si>
  <si>
    <t>2022</t>
  </si>
  <si>
    <t>proc.</t>
  </si>
  <si>
    <t>žm.</t>
  </si>
  <si>
    <t>SB</t>
  </si>
  <si>
    <t>D</t>
  </si>
  <si>
    <t>KT</t>
  </si>
  <si>
    <t>vnt.</t>
  </si>
  <si>
    <t>15,00</t>
  </si>
  <si>
    <t>17,00</t>
  </si>
  <si>
    <t>16,00</t>
  </si>
  <si>
    <t>5,00</t>
  </si>
  <si>
    <t>150,00</t>
  </si>
  <si>
    <t>6,00</t>
  </si>
  <si>
    <t>22</t>
  </si>
  <si>
    <t>Sveikatos apsaugos programa</t>
  </si>
  <si>
    <t>22.01</t>
  </si>
  <si>
    <t>Stiprinti ir kryptingai plėtoti asmens ir visuomenės sveikatos priežiūros paslaugas</t>
  </si>
  <si>
    <t>Vienam gyventojui tenkantis apsilankymų pas gydytojus skaičius</t>
  </si>
  <si>
    <t>11,10</t>
  </si>
  <si>
    <t>Išvengiamas mirtingumas</t>
  </si>
  <si>
    <t>22.01.01</t>
  </si>
  <si>
    <t>Visuomenės sveikatos priežiūros paslaugų teikimo užtikrinimas</t>
  </si>
  <si>
    <t>Bendro gyventojų mirtingumo 100 000 gyventojų skaičius</t>
  </si>
  <si>
    <t>22.01.01.01</t>
  </si>
  <si>
    <t>Organizuoti Visuomenės sveikatos biuro veiklą, stiprinant visuomenės sveikatą ir vykdant jos stebėseną (monitoringą)</t>
  </si>
  <si>
    <t>Surinktų visuomenės sveikatos stebėsenos duomenų ir rodiklių skaičius</t>
  </si>
  <si>
    <t>51,00</t>
  </si>
  <si>
    <t>Sveikatingumo veikloje dalyvavusių asmenų skaičius</t>
  </si>
  <si>
    <t>11.700,00</t>
  </si>
  <si>
    <t>11.800,00</t>
  </si>
  <si>
    <t>11.900,00</t>
  </si>
  <si>
    <t>Žmonių, dalyvavusių privalomuose  mokymuose, skaičius</t>
  </si>
  <si>
    <t>500,00</t>
  </si>
  <si>
    <t>510,00</t>
  </si>
  <si>
    <t>520,00</t>
  </si>
  <si>
    <t>22.01.01.02</t>
  </si>
  <si>
    <t>Organizuoti mokinių ir ikimokyklinukų visuomenės sveikatos priežiūrą ugdymo įstaigose</t>
  </si>
  <si>
    <t>Profilaktiškai pasitikrinusių asmenų skaičius</t>
  </si>
  <si>
    <t>90,00</t>
  </si>
  <si>
    <t>Ugdymo įstaigose vykdomos sveikatingumo veiklos dalyvių skaičius</t>
  </si>
  <si>
    <t>45.000,00</t>
  </si>
  <si>
    <t>45.050,00</t>
  </si>
  <si>
    <t>45.100,00</t>
  </si>
  <si>
    <t>22.01.01.03</t>
  </si>
  <si>
    <t>Įgyvendinti visuomenės sveikatos rėmimo specialiosios programos priemones</t>
  </si>
  <si>
    <t>Finansuotų projektų skaičius</t>
  </si>
  <si>
    <t>22.01.01.04</t>
  </si>
  <si>
    <t>Vykdyti „Mažais žingsneliais – sveikos gyvensenos link“ projektą</t>
  </si>
  <si>
    <t>Tikslinių grupių asmenų, kurie dalyvavo informavimo, švietimo ir mokymo renginiuose bei sveikatos raštingumą didinančioje veikloje, skaičius</t>
  </si>
  <si>
    <t>190,00</t>
  </si>
  <si>
    <t>22.01.01.05</t>
  </si>
  <si>
    <t>Organizuoti psichikos sveikatos stiprinimą ir savižudybių prevenciją</t>
  </si>
  <si>
    <t>1.800,00</t>
  </si>
  <si>
    <t>1.810,00</t>
  </si>
  <si>
    <t>1.820,00</t>
  </si>
  <si>
    <t>22.01.02</t>
  </si>
  <si>
    <t>Asmens sveikatos priežiūros paslaugų teikimo ir prieinamumo užtikrinimas</t>
  </si>
  <si>
    <t>Šeimos gydytojų, tenkančių 10 000 gyventojų, skaičius</t>
  </si>
  <si>
    <t>4,40</t>
  </si>
  <si>
    <t>22.01.02.01</t>
  </si>
  <si>
    <t>Kompensuoti dantų protezavimą</t>
  </si>
  <si>
    <t>Dantų protezavimo paslaugas gavusių asmenų skaičius</t>
  </si>
  <si>
    <t>22.01.02.02</t>
  </si>
  <si>
    <t>Finansuoti tikslinių grupių asmens sveikatos priežiūros paslaugas</t>
  </si>
  <si>
    <t>Pacientų, kuriems suteiktos asmens sveikatos priežiūros paslaugos, skaičius</t>
  </si>
  <si>
    <t>22.01.02.04</t>
  </si>
  <si>
    <t>Teikti kitas asmens sveikatos priežiūros, sveikatinimo ir švietėjiškas paslaugas, nefinansuojamas iš privalomojo sveikatos draudimo fondo lėšų (PSDF)</t>
  </si>
  <si>
    <t>Asmenų, gavusių sveikatos priežiūros paslaugas, skaičius</t>
  </si>
  <si>
    <t>2.940,00</t>
  </si>
  <si>
    <t>2.950,00</t>
  </si>
  <si>
    <t>2.960,00</t>
  </si>
  <si>
    <t>22.01.02.05</t>
  </si>
  <si>
    <t>Gerinti asmens sveikatos priežiūros įstaigų teikiamų paslaugų kokybę ir prieinamumą</t>
  </si>
  <si>
    <t>Paslaugų gavėjų skaičius</t>
  </si>
  <si>
    <t>4.500,00</t>
  </si>
  <si>
    <t>4.600,00</t>
  </si>
  <si>
    <t>4.700,00</t>
  </si>
  <si>
    <t>Atvykusių gydytojų ir rezidentų į trūkstamas specialybes skaičius</t>
  </si>
  <si>
    <t>22.01.02.08</t>
  </si>
  <si>
    <t>Vykdyti Ambulatorinių sveikatos priežiūros paslaugų gerinimo tuberkulioze sergantiems asmenims projektą</t>
  </si>
  <si>
    <t>Tuberkulioze sergančių pacientų, kuriems buvo suteiktos socialinės paramos priemonės (maisto talonų dalijimas ir kelionės išlaidų kompensavimas) tuberkuliozės ambulatorinio gydymo metu, skaičius</t>
  </si>
  <si>
    <t>26,00</t>
  </si>
  <si>
    <t>22.01.02.10</t>
  </si>
  <si>
    <t>Asmenų apsilankymų skaičius</t>
  </si>
  <si>
    <t>4.000,00</t>
  </si>
  <si>
    <t>(tūkst. Eur)</t>
  </si>
  <si>
    <t>Bendras lėšų  poreikis ir numatomi finansavimo šaltiniai</t>
  </si>
  <si>
    <t>(tūkst, eur)</t>
  </si>
  <si>
    <t>Ekonominės klasifikacijos grupės</t>
  </si>
  <si>
    <r>
      <rPr>
        <b/>
        <sz val="10"/>
        <color rgb="FF000000"/>
        <rFont val="Times New Roman"/>
        <family val="1"/>
        <charset val="186"/>
      </rPr>
      <t>2019</t>
    </r>
    <r>
      <rPr>
        <b/>
        <sz val="10"/>
        <color rgb="FF000000"/>
        <rFont val="Times New Roman"/>
        <family val="1"/>
        <charset val="186"/>
      </rPr>
      <t>-aisiais metais panaudotos lėšos (kasinės išlaidos)</t>
    </r>
  </si>
  <si>
    <r>
      <rPr>
        <b/>
        <sz val="10"/>
        <color rgb="FF000000"/>
        <rFont val="Times New Roman"/>
        <family val="1"/>
        <charset val="186"/>
      </rPr>
      <t xml:space="preserve">Lėšų poreikis  biudžetiniams </t>
    </r>
    <r>
      <rPr>
        <b/>
        <sz val="10"/>
        <color rgb="FF000000"/>
        <rFont val="Times New Roman"/>
        <family val="1"/>
        <charset val="186"/>
      </rPr>
      <t>2020</t>
    </r>
    <r>
      <rPr>
        <b/>
        <sz val="10"/>
        <color rgb="FF000000"/>
        <rFont val="Times New Roman"/>
        <family val="1"/>
        <charset val="186"/>
      </rPr>
      <t>-iesiems metams</t>
    </r>
  </si>
  <si>
    <r>
      <rPr>
        <b/>
        <sz val="10"/>
        <color rgb="FF000000"/>
        <rFont val="Times New Roman"/>
        <family val="1"/>
        <charset val="186"/>
      </rPr>
      <t>2020</t>
    </r>
    <r>
      <rPr>
        <b/>
        <sz val="10"/>
        <color rgb="FF000000"/>
        <rFont val="Times New Roman"/>
        <family val="1"/>
        <charset val="186"/>
      </rPr>
      <t>-ųjų metų lėšų projektas</t>
    </r>
  </si>
  <si>
    <r>
      <rPr>
        <b/>
        <sz val="10"/>
        <color rgb="FF000000"/>
        <rFont val="Times New Roman"/>
        <family val="1"/>
        <charset val="186"/>
      </rPr>
      <t>2021</t>
    </r>
    <r>
      <rPr>
        <b/>
        <sz val="10"/>
        <color rgb="FF000000"/>
        <rFont val="Times New Roman"/>
        <family val="1"/>
        <charset val="186"/>
      </rPr>
      <t>-ųjų metų lėšų poreikis</t>
    </r>
  </si>
  <si>
    <r>
      <rPr>
        <b/>
        <sz val="10"/>
        <color rgb="FF000000"/>
        <rFont val="Times New Roman"/>
        <family val="1"/>
        <charset val="186"/>
      </rPr>
      <t>2022</t>
    </r>
    <r>
      <rPr>
        <b/>
        <sz val="10"/>
        <color rgb="FF000000"/>
        <rFont val="Times New Roman"/>
        <family val="1"/>
        <charset val="186"/>
      </rPr>
      <t>-ųjų metų lėšų poreikis</t>
    </r>
  </si>
  <si>
    <t>1. Iš viso lėšų poreikis:</t>
  </si>
  <si>
    <t>1.1. išlaidoms, iš jų:</t>
  </si>
  <si>
    <t>1.1.1. darbo užmokesčiui</t>
  </si>
  <si>
    <t>1.2. turtui įsigyti</t>
  </si>
  <si>
    <t>2. Finansavimo šaltiniai:</t>
  </si>
  <si>
    <t>2.1. 1. Savivaldybės lėšos (iš viso)</t>
  </si>
  <si>
    <t>2.1.1. 1. Savivaldybės biudžetas su dotacijomis (iš jų)</t>
  </si>
  <si>
    <t>2.1.1.1. 1. Savivaldybės biudžeto lėšos (SB)</t>
  </si>
  <si>
    <t>2.1.1.2. 2. Dotacijų iš valstybės ir kitų valstybės valdymo lygių lėšos (D)</t>
  </si>
  <si>
    <t>2.1.2. 2. Bendrojo finansavimo lėšos (BF)</t>
  </si>
  <si>
    <t>2.1.3. 3. Savivaldybės privatizavimo fondo lėšos (PF)</t>
  </si>
  <si>
    <t>2.2. 2. Valstybės biudžeto lėšos (VB)</t>
  </si>
  <si>
    <t>2.3. 3. Europos Sąjungos ir kitų užsienio fondų paramos lėšos (ES)</t>
  </si>
  <si>
    <t>2.4. 4. Kitų šaltinių lėšos (KT)</t>
  </si>
  <si>
    <t>2019.11.13</t>
  </si>
  <si>
    <t>2021-ųjų metų lėšų poreikis</t>
  </si>
  <si>
    <t>2022-ųjų metų lėšų poreikis</t>
  </si>
  <si>
    <t>22.01.01.06</t>
  </si>
  <si>
    <t>Vykdyti Integruotų priklausomybės ligų gydymo paslaugų kokybės ir prieinamumo gerinimo projektą</t>
  </si>
  <si>
    <t>Parengtų integruotos sistemos tvarkos aprašų skaičius</t>
  </si>
  <si>
    <t>Suorganizuotos apskritojo stalo diskusijos Lietuvos apskrityse</t>
  </si>
  <si>
    <t>Suorganizuotų susitikimų su bendruomenės nariais skaičius</t>
  </si>
  <si>
    <t>Alytaus miesto savivaldybės 2020–2022 metų strateginio veiklos plano 2 priedo tęsinys</t>
  </si>
  <si>
    <t xml:space="preserve">Įgyvendinti Pasitikėjimo kabineto Alytuje projektą </t>
  </si>
  <si>
    <t>2020-ųjų metų asignavimų planas</t>
  </si>
  <si>
    <t>1.217,00</t>
  </si>
  <si>
    <t>1.216,00</t>
  </si>
  <si>
    <t>1.215,00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</si>
</sst>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27]#,##0.00;\-#,##0.00;&quot;&quot;"/>
    <numFmt numFmtId="165" formatCode="[$-10427]#,##0.0;\-#,##0.0"/>
  </numFmts>
  <fonts count="12" x14ac:knownFonts="1">
    <font>
      <sz val="11"/>
      <color rgb="FF000000"/>
      <name val="Calibri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186"/>
    </font>
    <font>
      <sz val="11"/>
      <name val="Calibri"/>
      <family val="2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color theme="1"/>
      <name val="Calibri"/>
      <family val="2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8EC44"/>
        <bgColor rgb="FFF8EC44"/>
      </patternFill>
    </fill>
    <fill>
      <patternFill patternType="solid">
        <fgColor rgb="FFCEF7DB"/>
        <bgColor rgb="FFCEF7DB"/>
      </patternFill>
    </fill>
    <fill>
      <patternFill patternType="solid">
        <fgColor theme="7" tint="0.59999389629810485"/>
        <bgColor rgb="FFCFC7F5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</borders>
  <cellStyleXfs count="5">
    <xf numFmtId="0" fontId="0" fillId="0" borderId="0" applyBorder="0"/>
    <xf numFmtId="0" fontId="1" fillId="2" borderId="0"/>
    <xf numFmtId="0" fontId="2" fillId="2" borderId="0"/>
    <xf numFmtId="0" fontId="3" fillId="2" borderId="0"/>
    <xf numFmtId="0" fontId="3" fillId="2" borderId="0"/>
  </cellStyleXfs>
  <cellXfs count="187">
    <xf numFmtId="0" fontId="0" fillId="0" borderId="0" xfId="0" applyNumberFormat="1" applyFill="1" applyAlignment="1" applyProtection="1"/>
    <xf numFmtId="0" fontId="5" fillId="2" borderId="0" xfId="0" applyFont="1" applyFill="1" applyBorder="1"/>
    <xf numFmtId="0" fontId="6" fillId="2" borderId="2" xfId="3" applyNumberFormat="1" applyFont="1" applyFill="1" applyBorder="1" applyAlignment="1">
      <alignment horizontal="center" vertical="center" wrapText="1" readingOrder="1"/>
    </xf>
    <xf numFmtId="0" fontId="7" fillId="2" borderId="2" xfId="3" applyNumberFormat="1" applyFont="1" applyFill="1" applyBorder="1" applyAlignment="1">
      <alignment horizontal="left" vertical="center" wrapText="1" readingOrder="1"/>
    </xf>
    <xf numFmtId="165" fontId="7" fillId="2" borderId="2" xfId="3" applyNumberFormat="1" applyFont="1" applyFill="1" applyBorder="1" applyAlignment="1">
      <alignment horizontal="right" vertical="top" wrapText="1" readingOrder="1"/>
    </xf>
    <xf numFmtId="0" fontId="7" fillId="2" borderId="2" xfId="3" applyNumberFormat="1" applyFont="1" applyFill="1" applyBorder="1" applyAlignment="1">
      <alignment vertical="top" wrapText="1" readingOrder="1"/>
    </xf>
    <xf numFmtId="0" fontId="7" fillId="2" borderId="0" xfId="3" applyNumberFormat="1" applyFont="1" applyFill="1" applyBorder="1" applyAlignment="1">
      <alignment horizontal="left" vertical="top" wrapText="1" readingOrder="1"/>
    </xf>
    <xf numFmtId="0" fontId="9" fillId="2" borderId="0" xfId="4" applyFont="1"/>
    <xf numFmtId="0" fontId="10" fillId="2" borderId="0" xfId="0" applyNumberFormat="1" applyFont="1" applyFill="1" applyAlignment="1" applyProtection="1">
      <alignment horizontal="center"/>
    </xf>
    <xf numFmtId="0" fontId="11" fillId="0" borderId="0" xfId="0" applyNumberFormat="1" applyFont="1" applyFill="1" applyAlignment="1" applyProtection="1">
      <alignment wrapText="1"/>
    </xf>
    <xf numFmtId="0" fontId="11" fillId="0" borderId="0" xfId="0" applyNumberFormat="1" applyFont="1" applyFill="1" applyAlignment="1" applyProtection="1">
      <alignment horizontal="left" wrapText="1"/>
    </xf>
    <xf numFmtId="0" fontId="11" fillId="0" borderId="0" xfId="0" applyNumberFormat="1" applyFont="1" applyFill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3" borderId="16" xfId="0" applyNumberFormat="1" applyFont="1" applyFill="1" applyBorder="1" applyAlignment="1" applyProtection="1">
      <alignment vertical="top" readingOrder="1"/>
      <protection locked="0"/>
    </xf>
    <xf numFmtId="0" fontId="10" fillId="3" borderId="1" xfId="0" applyNumberFormat="1" applyFont="1" applyFill="1" applyBorder="1" applyAlignment="1" applyProtection="1">
      <alignment vertical="top" wrapText="1"/>
      <protection locked="0"/>
    </xf>
    <xf numFmtId="0" fontId="10" fillId="3" borderId="1" xfId="0" applyNumberFormat="1" applyFont="1" applyFill="1" applyBorder="1" applyAlignment="1" applyProtection="1">
      <alignment horizontal="left" vertical="top" wrapText="1"/>
      <protection locked="0"/>
    </xf>
    <xf numFmtId="164" fontId="10" fillId="3" borderId="40" xfId="0" applyNumberFormat="1" applyFont="1" applyFill="1" applyBorder="1" applyAlignment="1" applyProtection="1">
      <alignment horizontal="right" vertical="top" wrapText="1"/>
    </xf>
    <xf numFmtId="164" fontId="10" fillId="3" borderId="48" xfId="0" applyNumberFormat="1" applyFont="1" applyFill="1" applyBorder="1" applyAlignment="1" applyProtection="1">
      <alignment horizontal="right" vertical="top" wrapText="1"/>
    </xf>
    <xf numFmtId="164" fontId="10" fillId="3" borderId="39" xfId="0" applyNumberFormat="1" applyFont="1" applyFill="1" applyBorder="1" applyAlignment="1" applyProtection="1">
      <alignment horizontal="right" vertical="top" wrapText="1"/>
    </xf>
    <xf numFmtId="0" fontId="10" fillId="3" borderId="4" xfId="0" applyNumberFormat="1" applyFont="1" applyFill="1" applyBorder="1" applyAlignment="1" applyProtection="1">
      <alignment horizontal="left" vertical="top" wrapText="1"/>
      <protection locked="0"/>
    </xf>
    <xf numFmtId="0" fontId="10" fillId="3" borderId="1" xfId="0" applyNumberFormat="1" applyFont="1" applyFill="1" applyBorder="1" applyAlignment="1" applyProtection="1">
      <alignment horizontal="center" vertical="top" wrapText="1"/>
      <protection locked="0"/>
    </xf>
    <xf numFmtId="0" fontId="10" fillId="3" borderId="1" xfId="0" applyNumberFormat="1" applyFont="1" applyFill="1" applyBorder="1" applyAlignment="1" applyProtection="1">
      <alignment horizontal="right" vertical="top" wrapText="1"/>
      <protection locked="0"/>
    </xf>
    <xf numFmtId="0" fontId="10" fillId="3" borderId="17" xfId="0" applyNumberFormat="1" applyFont="1" applyFill="1" applyBorder="1" applyAlignment="1" applyProtection="1">
      <alignment horizontal="right" vertical="top" wrapText="1"/>
      <protection locked="0"/>
    </xf>
    <xf numFmtId="0" fontId="11" fillId="5" borderId="16" xfId="0" applyNumberFormat="1" applyFont="1" applyFill="1" applyBorder="1" applyAlignment="1" applyProtection="1">
      <alignment vertical="top" readingOrder="1"/>
      <protection locked="0"/>
    </xf>
    <xf numFmtId="0" fontId="11" fillId="5" borderId="1" xfId="0" applyNumberFormat="1" applyFont="1" applyFill="1" applyBorder="1" applyAlignment="1" applyProtection="1">
      <alignment vertical="top" wrapText="1"/>
      <protection locked="0"/>
    </xf>
    <xf numFmtId="0" fontId="11" fillId="5" borderId="1" xfId="0" applyNumberFormat="1" applyFont="1" applyFill="1" applyBorder="1" applyAlignment="1" applyProtection="1">
      <alignment horizontal="left" vertical="top" wrapText="1"/>
      <protection locked="0"/>
    </xf>
    <xf numFmtId="164" fontId="10" fillId="5" borderId="54" xfId="0" applyNumberFormat="1" applyFont="1" applyFill="1" applyBorder="1" applyAlignment="1" applyProtection="1">
      <alignment horizontal="right" vertical="top" wrapText="1"/>
    </xf>
    <xf numFmtId="164" fontId="11" fillId="5" borderId="4" xfId="0" applyNumberFormat="1" applyFont="1" applyFill="1" applyBorder="1" applyAlignment="1" applyProtection="1">
      <alignment horizontal="right" vertical="top" wrapText="1"/>
    </xf>
    <xf numFmtId="164" fontId="11" fillId="5" borderId="17" xfId="0" applyNumberFormat="1" applyFont="1" applyFill="1" applyBorder="1" applyAlignment="1" applyProtection="1">
      <alignment horizontal="right" vertical="top" wrapText="1"/>
    </xf>
    <xf numFmtId="0" fontId="11" fillId="5" borderId="4" xfId="0" applyNumberFormat="1" applyFont="1" applyFill="1" applyBorder="1" applyAlignment="1" applyProtection="1">
      <alignment horizontal="left" vertical="top" wrapText="1"/>
      <protection locked="0"/>
    </xf>
    <xf numFmtId="0" fontId="11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1" xfId="0" applyNumberFormat="1" applyFont="1" applyFill="1" applyBorder="1" applyAlignment="1" applyProtection="1">
      <alignment horizontal="right" vertical="top" wrapText="1"/>
      <protection locked="0"/>
    </xf>
    <xf numFmtId="2" fontId="11" fillId="5" borderId="17" xfId="0" applyNumberFormat="1" applyFont="1" applyFill="1" applyBorder="1" applyAlignment="1" applyProtection="1">
      <alignment horizontal="right" vertical="top" wrapText="1"/>
      <protection locked="0"/>
    </xf>
    <xf numFmtId="0" fontId="11" fillId="6" borderId="10" xfId="0" applyNumberFormat="1" applyFont="1" applyFill="1" applyBorder="1" applyAlignment="1" applyProtection="1">
      <alignment vertical="top" readingOrder="1"/>
      <protection locked="0"/>
    </xf>
    <xf numFmtId="0" fontId="11" fillId="6" borderId="2" xfId="0" applyNumberFormat="1" applyFont="1" applyFill="1" applyBorder="1" applyAlignment="1" applyProtection="1">
      <alignment vertical="top" wrapText="1"/>
      <protection locked="0"/>
    </xf>
    <xf numFmtId="0" fontId="11" fillId="6" borderId="2" xfId="0" applyNumberFormat="1" applyFont="1" applyFill="1" applyBorder="1" applyAlignment="1" applyProtection="1">
      <alignment horizontal="left" vertical="top" wrapText="1"/>
      <protection locked="0"/>
    </xf>
    <xf numFmtId="164" fontId="10" fillId="6" borderId="41" xfId="0" applyNumberFormat="1" applyFont="1" applyFill="1" applyBorder="1" applyAlignment="1" applyProtection="1">
      <alignment horizontal="right" vertical="top" wrapText="1"/>
      <protection locked="0"/>
    </xf>
    <xf numFmtId="164" fontId="11" fillId="6" borderId="5" xfId="0" applyNumberFormat="1" applyFont="1" applyFill="1" applyBorder="1" applyAlignment="1" applyProtection="1">
      <alignment horizontal="right" vertical="top" wrapText="1"/>
      <protection locked="0"/>
    </xf>
    <xf numFmtId="164" fontId="11" fillId="6" borderId="11" xfId="0" applyNumberFormat="1" applyFont="1" applyFill="1" applyBorder="1" applyAlignment="1" applyProtection="1">
      <alignment horizontal="right" vertical="top" wrapText="1"/>
      <protection locked="0"/>
    </xf>
    <xf numFmtId="0" fontId="11" fillId="6" borderId="5" xfId="0" applyNumberFormat="1" applyFont="1" applyFill="1" applyBorder="1" applyAlignment="1" applyProtection="1">
      <alignment horizontal="left" vertical="top" wrapText="1"/>
      <protection locked="0"/>
    </xf>
    <xf numFmtId="0" fontId="11" fillId="6" borderId="2" xfId="0" applyNumberFormat="1" applyFont="1" applyFill="1" applyBorder="1" applyAlignment="1" applyProtection="1">
      <alignment horizontal="center" vertical="top" wrapText="1"/>
      <protection locked="0"/>
    </xf>
    <xf numFmtId="2" fontId="11" fillId="6" borderId="2" xfId="0" applyNumberFormat="1" applyFont="1" applyFill="1" applyBorder="1" applyAlignment="1" applyProtection="1">
      <alignment horizontal="right" vertical="top" wrapText="1"/>
      <protection locked="0"/>
    </xf>
    <xf numFmtId="2" fontId="11" fillId="6" borderId="11" xfId="0" applyNumberFormat="1" applyFont="1" applyFill="1" applyBorder="1" applyAlignment="1" applyProtection="1">
      <alignment horizontal="right" vertical="top" wrapText="1"/>
      <protection locked="0"/>
    </xf>
    <xf numFmtId="0" fontId="11" fillId="4" borderId="16" xfId="0" applyNumberFormat="1" applyFont="1" applyFill="1" applyBorder="1" applyAlignment="1" applyProtection="1">
      <alignment vertical="top" readingOrder="1"/>
      <protection locked="0"/>
    </xf>
    <xf numFmtId="0" fontId="11" fillId="4" borderId="1" xfId="0" applyNumberFormat="1" applyFont="1" applyFill="1" applyBorder="1" applyAlignment="1" applyProtection="1">
      <alignment vertical="top" wrapText="1"/>
      <protection locked="0"/>
    </xf>
    <xf numFmtId="0" fontId="11" fillId="4" borderId="1" xfId="0" applyNumberFormat="1" applyFont="1" applyFill="1" applyBorder="1" applyAlignment="1" applyProtection="1">
      <alignment horizontal="left" vertical="top" wrapText="1"/>
      <protection locked="0"/>
    </xf>
    <xf numFmtId="164" fontId="10" fillId="4" borderId="40" xfId="0" applyNumberFormat="1" applyFont="1" applyFill="1" applyBorder="1" applyAlignment="1" applyProtection="1">
      <alignment horizontal="right" vertical="top" wrapText="1"/>
    </xf>
    <xf numFmtId="164" fontId="10" fillId="4" borderId="48" xfId="0" applyNumberFormat="1" applyFont="1" applyFill="1" applyBorder="1" applyAlignment="1" applyProtection="1">
      <alignment horizontal="right" vertical="top" wrapText="1"/>
    </xf>
    <xf numFmtId="164" fontId="10" fillId="4" borderId="39" xfId="0" applyNumberFormat="1" applyFont="1" applyFill="1" applyBorder="1" applyAlignment="1" applyProtection="1">
      <alignment horizontal="right" vertical="top" wrapText="1"/>
    </xf>
    <xf numFmtId="0" fontId="11" fillId="4" borderId="4" xfId="0" applyNumberFormat="1" applyFont="1" applyFill="1" applyBorder="1" applyAlignment="1" applyProtection="1">
      <alignment horizontal="left" vertical="top" wrapText="1"/>
      <protection locked="0"/>
    </xf>
    <xf numFmtId="0" fontId="11" fillId="4" borderId="1" xfId="0" applyNumberFormat="1" applyFont="1" applyFill="1" applyBorder="1" applyAlignment="1" applyProtection="1">
      <alignment horizontal="center" vertical="top" wrapText="1"/>
      <protection locked="0"/>
    </xf>
    <xf numFmtId="0" fontId="11" fillId="4" borderId="1" xfId="0" applyNumberFormat="1" applyFont="1" applyFill="1" applyBorder="1" applyAlignment="1" applyProtection="1">
      <alignment horizontal="right" vertical="top" wrapText="1"/>
      <protection locked="0"/>
    </xf>
    <xf numFmtId="0" fontId="11" fillId="4" borderId="17" xfId="0" applyNumberFormat="1" applyFont="1" applyFill="1" applyBorder="1" applyAlignment="1" applyProtection="1">
      <alignment horizontal="right" vertical="top" wrapText="1"/>
      <protection locked="0"/>
    </xf>
    <xf numFmtId="0" fontId="11" fillId="2" borderId="16" xfId="0" applyNumberFormat="1" applyFont="1" applyFill="1" applyBorder="1" applyAlignment="1" applyProtection="1">
      <alignment vertical="top" readingOrder="1"/>
      <protection locked="0"/>
    </xf>
    <xf numFmtId="0" fontId="11" fillId="2" borderId="1" xfId="0" applyNumberFormat="1" applyFont="1" applyFill="1" applyBorder="1" applyAlignment="1" applyProtection="1">
      <alignment vertical="top" wrapText="1"/>
      <protection locked="0"/>
    </xf>
    <xf numFmtId="0" fontId="11" fillId="2" borderId="1" xfId="0" applyNumberFormat="1" applyFont="1" applyFill="1" applyBorder="1" applyAlignment="1" applyProtection="1">
      <alignment horizontal="left" vertical="top" wrapText="1"/>
      <protection locked="0"/>
    </xf>
    <xf numFmtId="164" fontId="10" fillId="2" borderId="54" xfId="0" applyNumberFormat="1" applyFont="1" applyFill="1" applyBorder="1" applyAlignment="1" applyProtection="1">
      <alignment horizontal="right" vertical="top" wrapText="1"/>
    </xf>
    <xf numFmtId="164" fontId="11" fillId="2" borderId="4" xfId="0" applyNumberFormat="1" applyFont="1" applyFill="1" applyBorder="1" applyAlignment="1" applyProtection="1">
      <alignment horizontal="right" vertical="top" wrapText="1"/>
    </xf>
    <xf numFmtId="164" fontId="11" fillId="2" borderId="17" xfId="0" applyNumberFormat="1" applyFont="1" applyFill="1" applyBorder="1" applyAlignment="1" applyProtection="1">
      <alignment horizontal="right" vertical="top" wrapText="1"/>
    </xf>
    <xf numFmtId="0" fontId="11" fillId="2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" xfId="0" applyNumberFormat="1" applyFont="1" applyFill="1" applyBorder="1" applyAlignment="1" applyProtection="1">
      <alignment horizontal="right" vertical="top" wrapText="1"/>
      <protection locked="0"/>
    </xf>
    <xf numFmtId="0" fontId="11" fillId="2" borderId="17" xfId="0" applyNumberFormat="1" applyFont="1" applyFill="1" applyBorder="1" applyAlignment="1" applyProtection="1">
      <alignment horizontal="right" vertical="top" wrapText="1"/>
      <protection locked="0"/>
    </xf>
    <xf numFmtId="0" fontId="11" fillId="2" borderId="10" xfId="0" applyNumberFormat="1" applyFont="1" applyFill="1" applyBorder="1" applyAlignment="1" applyProtection="1">
      <alignment vertical="top" readingOrder="1"/>
      <protection locked="0"/>
    </xf>
    <xf numFmtId="0" fontId="11" fillId="2" borderId="2" xfId="0" applyNumberFormat="1" applyFont="1" applyFill="1" applyBorder="1" applyAlignment="1" applyProtection="1">
      <alignment vertical="top" wrapText="1"/>
      <protection locked="0"/>
    </xf>
    <xf numFmtId="0" fontId="11" fillId="2" borderId="2" xfId="0" applyNumberFormat="1" applyFont="1" applyFill="1" applyBorder="1" applyAlignment="1" applyProtection="1">
      <alignment horizontal="left" vertical="top" wrapText="1"/>
      <protection locked="0"/>
    </xf>
    <xf numFmtId="164" fontId="10" fillId="2" borderId="41" xfId="0" applyNumberFormat="1" applyFont="1" applyFill="1" applyBorder="1" applyAlignment="1" applyProtection="1">
      <alignment horizontal="right" vertical="top" wrapText="1"/>
      <protection locked="0"/>
    </xf>
    <xf numFmtId="164" fontId="11" fillId="2" borderId="5" xfId="0" applyNumberFormat="1" applyFont="1" applyFill="1" applyBorder="1" applyAlignment="1" applyProtection="1">
      <alignment horizontal="right" vertical="top" wrapText="1"/>
      <protection locked="0"/>
    </xf>
    <xf numFmtId="164" fontId="11" fillId="2" borderId="11" xfId="0" applyNumberFormat="1" applyFont="1" applyFill="1" applyBorder="1" applyAlignment="1" applyProtection="1">
      <alignment horizontal="right" vertical="top" wrapText="1"/>
      <protection locked="0"/>
    </xf>
    <xf numFmtId="0" fontId="11" fillId="2" borderId="5" xfId="0" applyNumberFormat="1" applyFont="1" applyFill="1" applyBorder="1" applyAlignment="1" applyProtection="1">
      <alignment horizontal="left" vertical="top" wrapText="1"/>
      <protection locked="0"/>
    </xf>
    <xf numFmtId="0" fontId="1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NumberFormat="1" applyFont="1" applyFill="1" applyBorder="1" applyAlignment="1" applyProtection="1">
      <alignment horizontal="right" vertical="top" wrapText="1"/>
      <protection locked="0"/>
    </xf>
    <xf numFmtId="2" fontId="11" fillId="2" borderId="2" xfId="0" applyNumberFormat="1" applyFont="1" applyFill="1" applyBorder="1" applyAlignment="1" applyProtection="1">
      <alignment horizontal="right" vertical="top" wrapText="1"/>
      <protection locked="0"/>
    </xf>
    <xf numFmtId="0" fontId="11" fillId="2" borderId="11" xfId="0" applyNumberFormat="1" applyFont="1" applyFill="1" applyBorder="1" applyAlignment="1" applyProtection="1">
      <alignment horizontal="right" vertical="top" wrapText="1"/>
      <protection locked="0"/>
    </xf>
    <xf numFmtId="2" fontId="11" fillId="2" borderId="1" xfId="0" applyNumberFormat="1" applyFont="1" applyFill="1" applyBorder="1" applyAlignment="1" applyProtection="1">
      <alignment horizontal="right" vertical="top" wrapText="1"/>
      <protection locked="0"/>
    </xf>
    <xf numFmtId="2" fontId="11" fillId="2" borderId="17" xfId="0" applyNumberFormat="1" applyFont="1" applyFill="1" applyBorder="1" applyAlignment="1" applyProtection="1">
      <alignment horizontal="right" vertical="top" wrapText="1"/>
      <protection locked="0"/>
    </xf>
    <xf numFmtId="164" fontId="10" fillId="2" borderId="54" xfId="0" applyNumberFormat="1" applyFont="1" applyFill="1" applyBorder="1" applyAlignment="1" applyProtection="1">
      <alignment horizontal="right" vertical="top" wrapText="1"/>
      <protection locked="0"/>
    </xf>
    <xf numFmtId="164" fontId="11" fillId="2" borderId="35" xfId="0" applyNumberFormat="1" applyFont="1" applyFill="1" applyBorder="1" applyAlignment="1" applyProtection="1">
      <alignment horizontal="right" vertical="top" wrapText="1"/>
      <protection locked="0"/>
    </xf>
    <xf numFmtId="164" fontId="11" fillId="2" borderId="34" xfId="0" applyNumberFormat="1" applyFont="1" applyFill="1" applyBorder="1" applyAlignment="1" applyProtection="1">
      <alignment horizontal="right" vertical="top" wrapText="1"/>
      <protection locked="0"/>
    </xf>
    <xf numFmtId="0" fontId="11" fillId="7" borderId="32" xfId="0" applyNumberFormat="1" applyFont="1" applyFill="1" applyBorder="1" applyAlignment="1" applyProtection="1">
      <alignment vertical="top" readingOrder="1"/>
      <protection locked="0"/>
    </xf>
    <xf numFmtId="0" fontId="11" fillId="7" borderId="33" xfId="0" applyNumberFormat="1" applyFont="1" applyFill="1" applyBorder="1" applyAlignment="1" applyProtection="1">
      <alignment vertical="top" wrapText="1"/>
      <protection locked="0"/>
    </xf>
    <xf numFmtId="0" fontId="11" fillId="7" borderId="33" xfId="0" applyNumberFormat="1" applyFont="1" applyFill="1" applyBorder="1" applyAlignment="1" applyProtection="1">
      <alignment horizontal="left" vertical="top" wrapText="1"/>
      <protection locked="0"/>
    </xf>
    <xf numFmtId="164" fontId="10" fillId="7" borderId="44" xfId="0" applyNumberFormat="1" applyFont="1" applyFill="1" applyBorder="1" applyAlignment="1" applyProtection="1">
      <alignment horizontal="right" vertical="top" wrapText="1"/>
      <protection locked="0"/>
    </xf>
    <xf numFmtId="164" fontId="11" fillId="7" borderId="49" xfId="0" applyNumberFormat="1" applyFont="1" applyFill="1" applyBorder="1" applyAlignment="1" applyProtection="1">
      <alignment horizontal="right" vertical="top" wrapText="1"/>
      <protection locked="0"/>
    </xf>
    <xf numFmtId="164" fontId="10" fillId="7" borderId="45" xfId="0" applyNumberFormat="1" applyFont="1" applyFill="1" applyBorder="1" applyAlignment="1" applyProtection="1">
      <alignment horizontal="right" vertical="top" wrapText="1"/>
      <protection locked="0"/>
    </xf>
    <xf numFmtId="0" fontId="11" fillId="7" borderId="35" xfId="0" applyNumberFormat="1" applyFont="1" applyFill="1" applyBorder="1" applyAlignment="1" applyProtection="1">
      <alignment horizontal="left" vertical="top" wrapText="1"/>
      <protection locked="0"/>
    </xf>
    <xf numFmtId="0" fontId="11" fillId="7" borderId="33" xfId="0" applyNumberFormat="1" applyFont="1" applyFill="1" applyBorder="1" applyAlignment="1" applyProtection="1">
      <alignment horizontal="center" vertical="top" wrapText="1"/>
      <protection locked="0"/>
    </xf>
    <xf numFmtId="2" fontId="11" fillId="7" borderId="33" xfId="0" applyNumberFormat="1" applyFont="1" applyFill="1" applyBorder="1" applyAlignment="1" applyProtection="1">
      <alignment horizontal="right" vertical="top" wrapText="1"/>
      <protection locked="0"/>
    </xf>
    <xf numFmtId="2" fontId="11" fillId="7" borderId="34" xfId="0" applyNumberFormat="1" applyFont="1" applyFill="1" applyBorder="1" applyAlignment="1" applyProtection="1">
      <alignment horizontal="right" vertical="top" wrapText="1"/>
      <protection locked="0"/>
    </xf>
    <xf numFmtId="0" fontId="11" fillId="7" borderId="31" xfId="0" applyNumberFormat="1" applyFont="1" applyFill="1" applyBorder="1" applyAlignment="1" applyProtection="1">
      <alignment vertical="top" readingOrder="1"/>
      <protection locked="0"/>
    </xf>
    <xf numFmtId="0" fontId="11" fillId="7" borderId="36" xfId="0" applyNumberFormat="1" applyFont="1" applyFill="1" applyBorder="1" applyAlignment="1" applyProtection="1">
      <alignment vertical="top" wrapText="1"/>
      <protection locked="0"/>
    </xf>
    <xf numFmtId="0" fontId="11" fillId="7" borderId="36" xfId="0" applyNumberFormat="1" applyFont="1" applyFill="1" applyBorder="1" applyAlignment="1" applyProtection="1">
      <alignment horizontal="left" vertical="top" wrapText="1"/>
      <protection locked="0"/>
    </xf>
    <xf numFmtId="164" fontId="10" fillId="7" borderId="55" xfId="0" applyNumberFormat="1" applyFont="1" applyFill="1" applyBorder="1" applyAlignment="1" applyProtection="1">
      <alignment horizontal="right" vertical="top" wrapText="1"/>
      <protection locked="0"/>
    </xf>
    <xf numFmtId="164" fontId="11" fillId="7" borderId="38" xfId="0" applyNumberFormat="1" applyFont="1" applyFill="1" applyBorder="1" applyAlignment="1" applyProtection="1">
      <alignment horizontal="right" vertical="top" wrapText="1"/>
      <protection locked="0"/>
    </xf>
    <xf numFmtId="164" fontId="11" fillId="7" borderId="37" xfId="0" applyNumberFormat="1" applyFont="1" applyFill="1" applyBorder="1" applyAlignment="1" applyProtection="1">
      <alignment horizontal="right" vertical="top" wrapText="1"/>
      <protection locked="0"/>
    </xf>
    <xf numFmtId="0" fontId="11" fillId="7" borderId="38" xfId="0" applyNumberFormat="1" applyFont="1" applyFill="1" applyBorder="1" applyAlignment="1" applyProtection="1">
      <alignment horizontal="left" vertical="top" wrapText="1"/>
      <protection locked="0"/>
    </xf>
    <xf numFmtId="0" fontId="11" fillId="7" borderId="36" xfId="0" applyNumberFormat="1" applyFont="1" applyFill="1" applyBorder="1" applyAlignment="1" applyProtection="1">
      <alignment horizontal="center" vertical="top" wrapText="1"/>
      <protection locked="0"/>
    </xf>
    <xf numFmtId="2" fontId="11" fillId="7" borderId="36" xfId="0" applyNumberFormat="1" applyFont="1" applyFill="1" applyBorder="1" applyAlignment="1" applyProtection="1">
      <alignment horizontal="right" vertical="top" wrapText="1"/>
      <protection locked="0"/>
    </xf>
    <xf numFmtId="2" fontId="11" fillId="7" borderId="37" xfId="0" applyNumberFormat="1" applyFont="1" applyFill="1" applyBorder="1" applyAlignment="1" applyProtection="1">
      <alignment horizontal="right" vertical="top" wrapText="1"/>
      <protection locked="0"/>
    </xf>
    <xf numFmtId="0" fontId="11" fillId="7" borderId="28" xfId="0" applyNumberFormat="1" applyFont="1" applyFill="1" applyBorder="1" applyAlignment="1" applyProtection="1">
      <alignment vertical="top" readingOrder="1"/>
      <protection locked="0"/>
    </xf>
    <xf numFmtId="0" fontId="11" fillId="7" borderId="29" xfId="0" applyNumberFormat="1" applyFont="1" applyFill="1" applyBorder="1" applyAlignment="1" applyProtection="1">
      <alignment vertical="top" wrapText="1"/>
      <protection locked="0"/>
    </xf>
    <xf numFmtId="0" fontId="11" fillId="7" borderId="29" xfId="0" applyNumberFormat="1" applyFont="1" applyFill="1" applyBorder="1" applyAlignment="1" applyProtection="1">
      <alignment horizontal="left" vertical="top" wrapText="1"/>
      <protection locked="0"/>
    </xf>
    <xf numFmtId="164" fontId="10" fillId="7" borderId="56" xfId="0" applyNumberFormat="1" applyFont="1" applyFill="1" applyBorder="1" applyAlignment="1" applyProtection="1">
      <alignment horizontal="right" vertical="top" wrapText="1"/>
      <protection locked="0"/>
    </xf>
    <xf numFmtId="164" fontId="11" fillId="7" borderId="50" xfId="0" applyNumberFormat="1" applyFont="1" applyFill="1" applyBorder="1" applyAlignment="1" applyProtection="1">
      <alignment horizontal="right" vertical="top" wrapText="1"/>
      <protection locked="0"/>
    </xf>
    <xf numFmtId="164" fontId="11" fillId="7" borderId="46" xfId="0" applyNumberFormat="1" applyFont="1" applyFill="1" applyBorder="1" applyAlignment="1" applyProtection="1">
      <alignment horizontal="right" vertical="top" wrapText="1"/>
      <protection locked="0"/>
    </xf>
    <xf numFmtId="0" fontId="11" fillId="7" borderId="14" xfId="0" applyNumberFormat="1" applyFont="1" applyFill="1" applyBorder="1" applyAlignment="1" applyProtection="1">
      <alignment horizontal="left" vertical="top" wrapText="1"/>
      <protection locked="0"/>
    </xf>
    <xf numFmtId="0" fontId="11" fillId="7" borderId="29" xfId="0" applyNumberFormat="1" applyFont="1" applyFill="1" applyBorder="1" applyAlignment="1" applyProtection="1">
      <alignment horizontal="center" vertical="top" wrapText="1"/>
      <protection locked="0"/>
    </xf>
    <xf numFmtId="2" fontId="11" fillId="7" borderId="29" xfId="0" applyNumberFormat="1" applyFont="1" applyFill="1" applyBorder="1" applyAlignment="1" applyProtection="1">
      <alignment horizontal="right" vertical="top" wrapText="1"/>
      <protection locked="0"/>
    </xf>
    <xf numFmtId="2" fontId="11" fillId="7" borderId="30" xfId="0" applyNumberFormat="1" applyFont="1" applyFill="1" applyBorder="1" applyAlignment="1" applyProtection="1">
      <alignment horizontal="right" vertical="top" wrapText="1"/>
      <protection locked="0"/>
    </xf>
    <xf numFmtId="164" fontId="10" fillId="4" borderId="54" xfId="0" applyNumberFormat="1" applyFont="1" applyFill="1" applyBorder="1" applyAlignment="1" applyProtection="1">
      <alignment horizontal="right" vertical="top" wrapText="1"/>
    </xf>
    <xf numFmtId="164" fontId="11" fillId="4" borderId="14" xfId="0" applyNumberFormat="1" applyFont="1" applyFill="1" applyBorder="1" applyAlignment="1" applyProtection="1">
      <alignment horizontal="right" vertical="top" wrapText="1"/>
    </xf>
    <xf numFmtId="164" fontId="11" fillId="4" borderId="30" xfId="0" applyNumberFormat="1" applyFont="1" applyFill="1" applyBorder="1" applyAlignment="1" applyProtection="1">
      <alignment horizontal="right" vertical="top" wrapText="1"/>
    </xf>
    <xf numFmtId="2" fontId="11" fillId="4" borderId="1" xfId="0" applyNumberFormat="1" applyFont="1" applyFill="1" applyBorder="1" applyAlignment="1" applyProtection="1">
      <alignment horizontal="right" vertical="top" wrapText="1"/>
      <protection locked="0"/>
    </xf>
    <xf numFmtId="164" fontId="11" fillId="2" borderId="4" xfId="0" applyNumberFormat="1" applyFont="1" applyFill="1" applyBorder="1" applyAlignment="1" applyProtection="1">
      <alignment horizontal="right" vertical="top" wrapText="1"/>
      <protection locked="0"/>
    </xf>
    <xf numFmtId="164" fontId="11" fillId="2" borderId="17" xfId="0" applyNumberFormat="1" applyFont="1" applyFill="1" applyBorder="1" applyAlignment="1" applyProtection="1">
      <alignment horizontal="right" vertical="top" wrapText="1"/>
      <protection locked="0"/>
    </xf>
    <xf numFmtId="2" fontId="11" fillId="2" borderId="11" xfId="0" applyNumberFormat="1" applyFont="1" applyFill="1" applyBorder="1" applyAlignment="1" applyProtection="1">
      <alignment horizontal="right" vertical="top" wrapText="1"/>
      <protection locked="0"/>
    </xf>
    <xf numFmtId="0" fontId="11" fillId="2" borderId="18" xfId="0" applyNumberFormat="1" applyFont="1" applyFill="1" applyBorder="1" applyAlignment="1" applyProtection="1">
      <alignment vertical="top" readingOrder="1"/>
      <protection locked="0"/>
    </xf>
    <xf numFmtId="0" fontId="11" fillId="2" borderId="19" xfId="0" applyNumberFormat="1" applyFont="1" applyFill="1" applyBorder="1" applyAlignment="1" applyProtection="1">
      <alignment vertical="top" wrapText="1"/>
      <protection locked="0"/>
    </xf>
    <xf numFmtId="0" fontId="11" fillId="2" borderId="19" xfId="0" applyNumberFormat="1" applyFont="1" applyFill="1" applyBorder="1" applyAlignment="1" applyProtection="1">
      <alignment horizontal="left" vertical="top" wrapText="1"/>
      <protection locked="0"/>
    </xf>
    <xf numFmtId="164" fontId="10" fillId="2" borderId="47" xfId="0" applyNumberFormat="1" applyFont="1" applyFill="1" applyBorder="1" applyAlignment="1" applyProtection="1">
      <alignment horizontal="right" vertical="top" wrapText="1"/>
      <protection locked="0"/>
    </xf>
    <xf numFmtId="164" fontId="11" fillId="2" borderId="27" xfId="0" applyNumberFormat="1" applyFont="1" applyFill="1" applyBorder="1" applyAlignment="1" applyProtection="1">
      <alignment horizontal="right" vertical="top" wrapText="1"/>
      <protection locked="0"/>
    </xf>
    <xf numFmtId="164" fontId="11" fillId="2" borderId="20" xfId="0" applyNumberFormat="1" applyFont="1" applyFill="1" applyBorder="1" applyAlignment="1" applyProtection="1">
      <alignment horizontal="right" vertical="top" wrapText="1"/>
      <protection locked="0"/>
    </xf>
    <xf numFmtId="0" fontId="11" fillId="2" borderId="27" xfId="0" applyNumberFormat="1" applyFont="1" applyFill="1" applyBorder="1" applyAlignment="1" applyProtection="1">
      <alignment horizontal="left" vertical="top" wrapText="1"/>
      <protection locked="0"/>
    </xf>
    <xf numFmtId="0" fontId="11" fillId="2" borderId="19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9" xfId="0" applyNumberFormat="1" applyFont="1" applyFill="1" applyBorder="1" applyAlignment="1" applyProtection="1">
      <alignment horizontal="right" vertical="top" wrapText="1"/>
      <protection locked="0"/>
    </xf>
    <xf numFmtId="0" fontId="11" fillId="2" borderId="20" xfId="0" applyNumberFormat="1" applyFont="1" applyFill="1" applyBorder="1" applyAlignment="1" applyProtection="1">
      <alignment horizontal="right" vertical="top" wrapText="1"/>
      <protection locked="0"/>
    </xf>
    <xf numFmtId="0" fontId="11" fillId="2" borderId="0" xfId="0" applyNumberFormat="1" applyFont="1" applyFill="1" applyBorder="1" applyAlignment="1" applyProtection="1">
      <alignment vertical="top" readingOrder="1"/>
      <protection locked="0"/>
    </xf>
    <xf numFmtId="0" fontId="11" fillId="2" borderId="0" xfId="0" applyNumberFormat="1" applyFont="1" applyFill="1" applyBorder="1" applyAlignment="1" applyProtection="1">
      <alignment vertical="top" wrapText="1"/>
      <protection locked="0"/>
    </xf>
    <xf numFmtId="0" fontId="11" fillId="2" borderId="0" xfId="0" applyNumberFormat="1" applyFont="1" applyFill="1" applyBorder="1" applyAlignment="1" applyProtection="1">
      <alignment horizontal="left" vertical="top" wrapText="1"/>
      <protection locked="0"/>
    </xf>
    <xf numFmtId="164" fontId="11" fillId="2" borderId="0" xfId="0" applyNumberFormat="1" applyFont="1" applyFill="1" applyBorder="1" applyAlignment="1" applyProtection="1">
      <alignment horizontal="right" vertical="top" wrapText="1"/>
      <protection locked="0"/>
    </xf>
    <xf numFmtId="0" fontId="1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1" fillId="2" borderId="0" xfId="0" applyNumberFormat="1" applyFont="1" applyFill="1" applyBorder="1" applyAlignment="1" applyProtection="1">
      <alignment horizontal="right" vertical="top" wrapText="1"/>
      <protection locked="0"/>
    </xf>
    <xf numFmtId="0" fontId="11" fillId="2" borderId="0" xfId="0" applyFont="1" applyFill="1" applyBorder="1"/>
    <xf numFmtId="0" fontId="10" fillId="2" borderId="21" xfId="3" applyNumberFormat="1" applyFont="1" applyFill="1" applyBorder="1" applyAlignment="1">
      <alignment horizontal="center" vertical="center" wrapText="1" readingOrder="1"/>
    </xf>
    <xf numFmtId="0" fontId="11" fillId="2" borderId="22" xfId="0" applyFont="1" applyFill="1" applyBorder="1"/>
    <xf numFmtId="0" fontId="10" fillId="2" borderId="59" xfId="3" applyNumberFormat="1" applyFont="1" applyFill="1" applyBorder="1" applyAlignment="1">
      <alignment horizontal="center" vertical="center" wrapText="1" readingOrder="1"/>
    </xf>
    <xf numFmtId="0" fontId="10" fillId="2" borderId="23" xfId="3" applyNumberFormat="1" applyFont="1" applyFill="1" applyBorder="1" applyAlignment="1">
      <alignment horizontal="center" vertical="center" wrapText="1" readingOrder="1"/>
    </xf>
    <xf numFmtId="0" fontId="10" fillId="2" borderId="9" xfId="3" applyNumberFormat="1" applyFont="1" applyFill="1" applyBorder="1" applyAlignment="1">
      <alignment horizontal="center" vertical="center" wrapText="1" readingOrder="1"/>
    </xf>
    <xf numFmtId="0" fontId="10" fillId="2" borderId="0" xfId="3" applyNumberFormat="1" applyFont="1" applyFill="1" applyBorder="1" applyAlignment="1">
      <alignment horizontal="center" vertical="center" wrapText="1" readingOrder="1"/>
    </xf>
    <xf numFmtId="0" fontId="10" fillId="2" borderId="24" xfId="3" applyNumberFormat="1" applyFont="1" applyFill="1" applyBorder="1" applyAlignment="1">
      <alignment horizontal="left" vertical="center" wrapText="1" readingOrder="1"/>
    </xf>
    <xf numFmtId="0" fontId="10" fillId="2" borderId="15" xfId="0" applyFont="1" applyFill="1" applyBorder="1"/>
    <xf numFmtId="165" fontId="10" fillId="2" borderId="58" xfId="3" applyNumberFormat="1" applyFont="1" applyFill="1" applyBorder="1" applyAlignment="1">
      <alignment horizontal="right" vertical="top" wrapText="1" readingOrder="1"/>
    </xf>
    <xf numFmtId="165" fontId="10" fillId="2" borderId="42" xfId="3" applyNumberFormat="1" applyFont="1" applyFill="1" applyBorder="1" applyAlignment="1">
      <alignment horizontal="right" vertical="top" wrapText="1" readingOrder="1"/>
    </xf>
    <xf numFmtId="165" fontId="10" fillId="2" borderId="0" xfId="3" applyNumberFormat="1" applyFont="1" applyFill="1" applyBorder="1" applyAlignment="1">
      <alignment horizontal="right" vertical="top" wrapText="1" readingOrder="1"/>
    </xf>
    <xf numFmtId="0" fontId="11" fillId="2" borderId="24" xfId="3" applyNumberFormat="1" applyFont="1" applyFill="1" applyBorder="1" applyAlignment="1">
      <alignment vertical="top" wrapText="1" readingOrder="1"/>
    </xf>
    <xf numFmtId="0" fontId="11" fillId="2" borderId="15" xfId="0" applyFont="1" applyFill="1" applyBorder="1"/>
    <xf numFmtId="165" fontId="11" fillId="2" borderId="58" xfId="3" applyNumberFormat="1" applyFont="1" applyFill="1" applyBorder="1" applyAlignment="1">
      <alignment horizontal="right" vertical="top" wrapText="1" readingOrder="1"/>
    </xf>
    <xf numFmtId="165" fontId="11" fillId="2" borderId="42" xfId="3" applyNumberFormat="1" applyFont="1" applyFill="1" applyBorder="1" applyAlignment="1">
      <alignment horizontal="right" vertical="top" wrapText="1" readingOrder="1"/>
    </xf>
    <xf numFmtId="165" fontId="11" fillId="2" borderId="0" xfId="3" applyNumberFormat="1" applyFont="1" applyFill="1" applyBorder="1" applyAlignment="1">
      <alignment horizontal="right" vertical="top" wrapText="1" readingOrder="1"/>
    </xf>
    <xf numFmtId="0" fontId="11" fillId="2" borderId="25" xfId="3" applyNumberFormat="1" applyFont="1" applyFill="1" applyBorder="1" applyAlignment="1">
      <alignment vertical="top" wrapText="1" readingOrder="1"/>
    </xf>
    <xf numFmtId="0" fontId="11" fillId="2" borderId="26" xfId="0" applyFont="1" applyFill="1" applyBorder="1"/>
    <xf numFmtId="165" fontId="11" fillId="2" borderId="57" xfId="3" applyNumberFormat="1" applyFont="1" applyFill="1" applyBorder="1" applyAlignment="1">
      <alignment horizontal="right" vertical="top" wrapText="1" readingOrder="1"/>
    </xf>
    <xf numFmtId="165" fontId="11" fillId="2" borderId="43" xfId="3" applyNumberFormat="1" applyFont="1" applyFill="1" applyBorder="1" applyAlignment="1">
      <alignment horizontal="right" vertical="top" wrapText="1" readingOrder="1"/>
    </xf>
    <xf numFmtId="0" fontId="11" fillId="0" borderId="0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9" fillId="2" borderId="0" xfId="4" applyFont="1" applyAlignment="1">
      <alignment vertical="top" wrapText="1"/>
    </xf>
    <xf numFmtId="0" fontId="8" fillId="2" borderId="0" xfId="0" applyFont="1" applyFill="1" applyAlignment="1">
      <alignment wrapText="1"/>
    </xf>
    <xf numFmtId="0" fontId="10" fillId="2" borderId="0" xfId="3" applyNumberFormat="1" applyFont="1" applyFill="1" applyBorder="1" applyAlignment="1">
      <alignment horizontal="center" vertical="top" wrapText="1" readingOrder="1"/>
    </xf>
    <xf numFmtId="0" fontId="11" fillId="2" borderId="0" xfId="0" applyFont="1" applyFill="1" applyBorder="1" applyAlignment="1"/>
    <xf numFmtId="0" fontId="8" fillId="0" borderId="0" xfId="0" applyNumberFormat="1" applyFont="1" applyFill="1" applyAlignment="1" applyProtection="1"/>
    <xf numFmtId="0" fontId="10" fillId="7" borderId="51" xfId="0" applyNumberFormat="1" applyFont="1" applyFill="1" applyBorder="1" applyAlignment="1" applyProtection="1">
      <alignment horizontal="center" vertical="center" wrapText="1"/>
    </xf>
    <xf numFmtId="0" fontId="8" fillId="7" borderId="52" xfId="0" applyNumberFormat="1" applyFont="1" applyFill="1" applyBorder="1" applyAlignment="1" applyProtection="1">
      <alignment horizontal="center" vertical="center" wrapText="1"/>
    </xf>
    <xf numFmtId="0" fontId="8" fillId="7" borderId="5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Alignment="1" applyProtection="1">
      <alignment horizont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2" borderId="23" xfId="0" applyNumberFormat="1" applyFont="1" applyFill="1" applyBorder="1" applyAlignment="1" applyProtection="1">
      <alignment horizontal="center" vertical="center" wrapText="1"/>
    </xf>
    <xf numFmtId="0" fontId="10" fillId="2" borderId="5" xfId="0" applyNumberFormat="1" applyFont="1" applyFill="1" applyBorder="1" applyAlignment="1" applyProtection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center" vertical="center" wrapText="1"/>
    </xf>
    <xf numFmtId="0" fontId="10" fillId="2" borderId="9" xfId="0" applyNumberFormat="1" applyFont="1" applyFill="1" applyBorder="1" applyAlignment="1" applyProtection="1">
      <alignment horizontal="center" vertical="center" wrapText="1"/>
    </xf>
    <xf numFmtId="0" fontId="10" fillId="2" borderId="11" xfId="0" applyNumberFormat="1" applyFont="1" applyFill="1" applyBorder="1" applyAlignment="1" applyProtection="1">
      <alignment horizontal="center" vertical="center" wrapText="1"/>
    </xf>
    <xf numFmtId="0" fontId="10" fillId="2" borderId="13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165" fontId="7" fillId="2" borderId="2" xfId="3" applyNumberFormat="1" applyFont="1" applyFill="1" applyBorder="1" applyAlignment="1">
      <alignment horizontal="right" vertical="top" wrapText="1" readingOrder="1"/>
    </xf>
    <xf numFmtId="0" fontId="5" fillId="2" borderId="5" xfId="3" applyNumberFormat="1" applyFont="1" applyFill="1" applyBorder="1" applyAlignment="1">
      <alignment vertical="top" wrapText="1"/>
    </xf>
    <xf numFmtId="0" fontId="4" fillId="2" borderId="0" xfId="3" applyNumberFormat="1" applyFont="1" applyFill="1" applyBorder="1" applyAlignment="1">
      <alignment horizontal="center" vertical="top" wrapText="1" readingOrder="1"/>
    </xf>
    <xf numFmtId="0" fontId="5" fillId="2" borderId="0" xfId="0" applyFont="1" applyFill="1" applyBorder="1"/>
    <xf numFmtId="0" fontId="6" fillId="2" borderId="0" xfId="3" applyNumberFormat="1" applyFont="1" applyFill="1" applyBorder="1" applyAlignment="1">
      <alignment horizontal="right" vertical="top" wrapText="1" readingOrder="1"/>
    </xf>
    <xf numFmtId="0" fontId="6" fillId="2" borderId="2" xfId="3" applyNumberFormat="1" applyFont="1" applyFill="1" applyBorder="1" applyAlignment="1">
      <alignment horizontal="center" vertical="center" wrapText="1" readingOrder="1"/>
    </xf>
  </cellXfs>
  <cellStyles count="5">
    <cellStyle name="Įprastas" xfId="0" builtinId="0"/>
    <cellStyle name="Įprastas 2" xfId="1" xr:uid="{00000000-0005-0000-0000-000001000000}"/>
    <cellStyle name="Įprastas 3" xfId="4" xr:uid="{00000000-0005-0000-0000-000002000000}"/>
    <cellStyle name="Normal" xfId="3" xr:uid="{00000000-0005-0000-0000-000003000000}"/>
    <cellStyle name="Paprastas 2" xfId="2" xr:uid="{00000000-0005-0000-0000-000004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tabSelected="1" zoomScale="85" zoomScaleNormal="85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N22" sqref="N22"/>
    </sheetView>
  </sheetViews>
  <sheetFormatPr defaultColWidth="9.140625" defaultRowHeight="12.75" x14ac:dyDescent="0.2"/>
  <cols>
    <col min="1" max="1" width="11.7109375" style="9" customWidth="1"/>
    <col min="2" max="2" width="33.42578125" style="9" customWidth="1"/>
    <col min="3" max="3" width="5.42578125" style="9" customWidth="1"/>
    <col min="4" max="4" width="11.5703125" style="9" customWidth="1"/>
    <col min="5" max="6" width="10.7109375" style="9" customWidth="1"/>
    <col min="7" max="7" width="38.7109375" style="9" customWidth="1"/>
    <col min="8" max="8" width="6.85546875" style="9" customWidth="1"/>
    <col min="9" max="10" width="8.85546875" style="9" customWidth="1"/>
    <col min="11" max="11" width="9.7109375" style="9" customWidth="1"/>
    <col min="12" max="16384" width="9.140625" style="11"/>
  </cols>
  <sheetData>
    <row r="1" spans="1:11" s="7" customFormat="1" ht="45.75" customHeight="1" x14ac:dyDescent="0.25">
      <c r="H1" s="158" t="s">
        <v>126</v>
      </c>
      <c r="I1" s="159"/>
      <c r="J1" s="159"/>
      <c r="K1" s="159"/>
    </row>
    <row r="2" spans="1:11" s="8" customFormat="1" x14ac:dyDescent="0.2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4" spans="1:11" ht="13.5" thickBot="1" x14ac:dyDescent="0.25">
      <c r="K4" s="10" t="s">
        <v>95</v>
      </c>
    </row>
    <row r="5" spans="1:11" ht="31.5" customHeight="1" x14ac:dyDescent="0.2">
      <c r="A5" s="169" t="s">
        <v>1</v>
      </c>
      <c r="B5" s="156" t="s">
        <v>2</v>
      </c>
      <c r="C5" s="156" t="s">
        <v>3</v>
      </c>
      <c r="D5" s="163" t="s">
        <v>128</v>
      </c>
      <c r="E5" s="173" t="s">
        <v>119</v>
      </c>
      <c r="F5" s="176" t="s">
        <v>120</v>
      </c>
      <c r="G5" s="155" t="s">
        <v>4</v>
      </c>
      <c r="H5" s="156"/>
      <c r="I5" s="156"/>
      <c r="J5" s="156"/>
      <c r="K5" s="157"/>
    </row>
    <row r="6" spans="1:11" x14ac:dyDescent="0.2">
      <c r="A6" s="170"/>
      <c r="B6" s="166"/>
      <c r="C6" s="166"/>
      <c r="D6" s="164"/>
      <c r="E6" s="174"/>
      <c r="F6" s="177"/>
      <c r="G6" s="179" t="s">
        <v>5</v>
      </c>
      <c r="H6" s="166" t="s">
        <v>6</v>
      </c>
      <c r="I6" s="166" t="s">
        <v>7</v>
      </c>
      <c r="J6" s="166"/>
      <c r="K6" s="167"/>
    </row>
    <row r="7" spans="1:11" ht="13.5" thickBot="1" x14ac:dyDescent="0.25">
      <c r="A7" s="171"/>
      <c r="B7" s="172"/>
      <c r="C7" s="172"/>
      <c r="D7" s="165"/>
      <c r="E7" s="175"/>
      <c r="F7" s="178"/>
      <c r="G7" s="180"/>
      <c r="H7" s="172"/>
      <c r="I7" s="154" t="s">
        <v>8</v>
      </c>
      <c r="J7" s="154" t="s">
        <v>9</v>
      </c>
      <c r="K7" s="12" t="s">
        <v>10</v>
      </c>
    </row>
    <row r="8" spans="1:11" ht="13.5" thickBot="1" x14ac:dyDescent="0.25">
      <c r="A8" s="13" t="s">
        <v>23</v>
      </c>
      <c r="B8" s="14" t="s">
        <v>24</v>
      </c>
      <c r="C8" s="15"/>
      <c r="D8" s="16">
        <f t="shared" ref="D8" si="0">SUM(D9)</f>
        <v>926.2</v>
      </c>
      <c r="E8" s="17">
        <f t="shared" ref="E8:F8" si="1">SUM(E9)</f>
        <v>911.19999999999993</v>
      </c>
      <c r="F8" s="18">
        <f t="shared" si="1"/>
        <v>732.6</v>
      </c>
      <c r="G8" s="19"/>
      <c r="H8" s="20"/>
      <c r="I8" s="21"/>
      <c r="J8" s="21"/>
      <c r="K8" s="22"/>
    </row>
    <row r="9" spans="1:11" ht="39" customHeight="1" x14ac:dyDescent="0.2">
      <c r="A9" s="23" t="s">
        <v>25</v>
      </c>
      <c r="B9" s="24" t="s">
        <v>26</v>
      </c>
      <c r="C9" s="25"/>
      <c r="D9" s="26">
        <f t="shared" ref="D9" si="2">D11+D29</f>
        <v>926.2</v>
      </c>
      <c r="E9" s="27">
        <f>E11+E29</f>
        <v>911.19999999999993</v>
      </c>
      <c r="F9" s="28">
        <f>F11+F29</f>
        <v>732.6</v>
      </c>
      <c r="G9" s="29" t="s">
        <v>29</v>
      </c>
      <c r="H9" s="30" t="s">
        <v>11</v>
      </c>
      <c r="I9" s="31">
        <v>29</v>
      </c>
      <c r="J9" s="31">
        <v>28</v>
      </c>
      <c r="K9" s="32">
        <v>27</v>
      </c>
    </row>
    <row r="10" spans="1:11" ht="26.25" thickBot="1" x14ac:dyDescent="0.25">
      <c r="A10" s="33"/>
      <c r="B10" s="34"/>
      <c r="C10" s="35"/>
      <c r="D10" s="36">
        <v>0</v>
      </c>
      <c r="E10" s="37">
        <v>0</v>
      </c>
      <c r="F10" s="38">
        <v>0</v>
      </c>
      <c r="G10" s="39" t="s">
        <v>27</v>
      </c>
      <c r="H10" s="40" t="s">
        <v>12</v>
      </c>
      <c r="I10" s="41">
        <v>11.2</v>
      </c>
      <c r="J10" s="41" t="s">
        <v>28</v>
      </c>
      <c r="K10" s="42" t="s">
        <v>28</v>
      </c>
    </row>
    <row r="11" spans="1:11" ht="26.25" thickBot="1" x14ac:dyDescent="0.25">
      <c r="A11" s="43" t="s">
        <v>30</v>
      </c>
      <c r="B11" s="44" t="s">
        <v>31</v>
      </c>
      <c r="C11" s="45"/>
      <c r="D11" s="46">
        <f>D12+D18+D20+D22+D25+D26</f>
        <v>616.00000000000011</v>
      </c>
      <c r="E11" s="47">
        <f t="shared" ref="E11:F11" si="3">E12+E18+E20+E22+E25+E26</f>
        <v>570.59999999999991</v>
      </c>
      <c r="F11" s="48">
        <f t="shared" si="3"/>
        <v>517.5</v>
      </c>
      <c r="G11" s="49" t="s">
        <v>32</v>
      </c>
      <c r="H11" s="50" t="s">
        <v>12</v>
      </c>
      <c r="I11" s="51" t="s">
        <v>129</v>
      </c>
      <c r="J11" s="51" t="s">
        <v>130</v>
      </c>
      <c r="K11" s="52" t="s">
        <v>131</v>
      </c>
    </row>
    <row r="12" spans="1:11" ht="38.25" x14ac:dyDescent="0.2">
      <c r="A12" s="53" t="s">
        <v>33</v>
      </c>
      <c r="B12" s="54" t="s">
        <v>34</v>
      </c>
      <c r="C12" s="55"/>
      <c r="D12" s="56">
        <f t="shared" ref="D12:E12" si="4">D15+D16+D17</f>
        <v>155.70000000000002</v>
      </c>
      <c r="E12" s="57">
        <f t="shared" si="4"/>
        <v>149.9</v>
      </c>
      <c r="F12" s="58">
        <f>F15+F16+F17</f>
        <v>149.9</v>
      </c>
      <c r="G12" s="59" t="s">
        <v>37</v>
      </c>
      <c r="H12" s="60" t="s">
        <v>12</v>
      </c>
      <c r="I12" s="61" t="s">
        <v>38</v>
      </c>
      <c r="J12" s="61" t="s">
        <v>39</v>
      </c>
      <c r="K12" s="62" t="s">
        <v>40</v>
      </c>
    </row>
    <row r="13" spans="1:11" ht="25.5" x14ac:dyDescent="0.2">
      <c r="A13" s="63"/>
      <c r="B13" s="64"/>
      <c r="C13" s="65"/>
      <c r="D13" s="66">
        <v>0</v>
      </c>
      <c r="E13" s="67">
        <v>0</v>
      </c>
      <c r="F13" s="68">
        <v>0</v>
      </c>
      <c r="G13" s="69" t="s">
        <v>35</v>
      </c>
      <c r="H13" s="70" t="s">
        <v>16</v>
      </c>
      <c r="I13" s="71" t="s">
        <v>36</v>
      </c>
      <c r="J13" s="72">
        <v>71</v>
      </c>
      <c r="K13" s="73" t="s">
        <v>36</v>
      </c>
    </row>
    <row r="14" spans="1:11" ht="25.5" x14ac:dyDescent="0.2">
      <c r="A14" s="63"/>
      <c r="B14" s="64"/>
      <c r="C14" s="65"/>
      <c r="D14" s="66">
        <v>0</v>
      </c>
      <c r="E14" s="67">
        <v>0</v>
      </c>
      <c r="F14" s="68">
        <v>0</v>
      </c>
      <c r="G14" s="69" t="s">
        <v>41</v>
      </c>
      <c r="H14" s="70" t="s">
        <v>12</v>
      </c>
      <c r="I14" s="71" t="s">
        <v>42</v>
      </c>
      <c r="J14" s="71" t="s">
        <v>43</v>
      </c>
      <c r="K14" s="73" t="s">
        <v>44</v>
      </c>
    </row>
    <row r="15" spans="1:11" x14ac:dyDescent="0.2">
      <c r="A15" s="63"/>
      <c r="B15" s="64"/>
      <c r="C15" s="65" t="s">
        <v>14</v>
      </c>
      <c r="D15" s="66">
        <v>139.80000000000001</v>
      </c>
      <c r="E15" s="67">
        <v>144</v>
      </c>
      <c r="F15" s="68">
        <v>144</v>
      </c>
      <c r="G15" s="69"/>
      <c r="H15" s="70"/>
      <c r="I15" s="71"/>
      <c r="J15" s="71"/>
      <c r="K15" s="73"/>
    </row>
    <row r="16" spans="1:11" x14ac:dyDescent="0.2">
      <c r="A16" s="63"/>
      <c r="B16" s="64"/>
      <c r="C16" s="65" t="s">
        <v>15</v>
      </c>
      <c r="D16" s="66">
        <v>0.4</v>
      </c>
      <c r="E16" s="67">
        <v>0.4</v>
      </c>
      <c r="F16" s="68">
        <v>0.4</v>
      </c>
      <c r="G16" s="69"/>
      <c r="H16" s="70"/>
      <c r="I16" s="71"/>
      <c r="J16" s="71"/>
      <c r="K16" s="73"/>
    </row>
    <row r="17" spans="1:11" ht="13.5" thickBot="1" x14ac:dyDescent="0.25">
      <c r="A17" s="63"/>
      <c r="B17" s="64"/>
      <c r="C17" s="65" t="s">
        <v>13</v>
      </c>
      <c r="D17" s="66">
        <v>15.5</v>
      </c>
      <c r="E17" s="67">
        <v>5.5</v>
      </c>
      <c r="F17" s="68">
        <v>5.5</v>
      </c>
      <c r="G17" s="69"/>
      <c r="H17" s="70"/>
      <c r="I17" s="71"/>
      <c r="J17" s="71"/>
      <c r="K17" s="73"/>
    </row>
    <row r="18" spans="1:11" ht="38.25" x14ac:dyDescent="0.2">
      <c r="A18" s="53" t="s">
        <v>45</v>
      </c>
      <c r="B18" s="54" t="s">
        <v>46</v>
      </c>
      <c r="C18" s="55" t="s">
        <v>14</v>
      </c>
      <c r="D18" s="56">
        <v>266.60000000000002</v>
      </c>
      <c r="E18" s="57">
        <f>SUM(E19:E19)+273</f>
        <v>273</v>
      </c>
      <c r="F18" s="58">
        <f>SUM(F19:F19)+273</f>
        <v>273</v>
      </c>
      <c r="G18" s="59" t="s">
        <v>49</v>
      </c>
      <c r="H18" s="60" t="s">
        <v>12</v>
      </c>
      <c r="I18" s="61" t="s">
        <v>50</v>
      </c>
      <c r="J18" s="61" t="s">
        <v>51</v>
      </c>
      <c r="K18" s="62" t="s">
        <v>52</v>
      </c>
    </row>
    <row r="19" spans="1:11" ht="13.5" thickBot="1" x14ac:dyDescent="0.25">
      <c r="A19" s="63"/>
      <c r="B19" s="64"/>
      <c r="C19" s="65"/>
      <c r="D19" s="66">
        <v>0</v>
      </c>
      <c r="E19" s="67">
        <v>0</v>
      </c>
      <c r="F19" s="68">
        <v>0</v>
      </c>
      <c r="G19" s="69" t="s">
        <v>47</v>
      </c>
      <c r="H19" s="70" t="s">
        <v>11</v>
      </c>
      <c r="I19" s="71" t="s">
        <v>48</v>
      </c>
      <c r="J19" s="71" t="s">
        <v>48</v>
      </c>
      <c r="K19" s="73" t="s">
        <v>48</v>
      </c>
    </row>
    <row r="20" spans="1:11" ht="38.25" x14ac:dyDescent="0.2">
      <c r="A20" s="53" t="s">
        <v>53</v>
      </c>
      <c r="B20" s="54" t="s">
        <v>54</v>
      </c>
      <c r="C20" s="55" t="s">
        <v>13</v>
      </c>
      <c r="D20" s="56">
        <v>42.1</v>
      </c>
      <c r="E20" s="57">
        <f>SUM(E21:E21)+34.3</f>
        <v>34.299999999999997</v>
      </c>
      <c r="F20" s="58">
        <f>SUM(F21:F21)+34.3</f>
        <v>34.299999999999997</v>
      </c>
      <c r="G20" s="59" t="s">
        <v>37</v>
      </c>
      <c r="H20" s="60" t="s">
        <v>12</v>
      </c>
      <c r="I20" s="74">
        <v>3800</v>
      </c>
      <c r="J20" s="74">
        <v>3900</v>
      </c>
      <c r="K20" s="75">
        <v>3900</v>
      </c>
    </row>
    <row r="21" spans="1:11" ht="13.5" thickBot="1" x14ac:dyDescent="0.25">
      <c r="A21" s="63"/>
      <c r="B21" s="64"/>
      <c r="C21" s="65"/>
      <c r="D21" s="66">
        <v>0</v>
      </c>
      <c r="E21" s="67">
        <v>0</v>
      </c>
      <c r="F21" s="68">
        <v>0</v>
      </c>
      <c r="G21" s="69" t="s">
        <v>55</v>
      </c>
      <c r="H21" s="70" t="s">
        <v>16</v>
      </c>
      <c r="I21" s="71" t="s">
        <v>19</v>
      </c>
      <c r="J21" s="71" t="s">
        <v>18</v>
      </c>
      <c r="K21" s="73" t="s">
        <v>18</v>
      </c>
    </row>
    <row r="22" spans="1:11" ht="51" x14ac:dyDescent="0.2">
      <c r="A22" s="53" t="s">
        <v>56</v>
      </c>
      <c r="B22" s="54" t="s">
        <v>57</v>
      </c>
      <c r="C22" s="55"/>
      <c r="D22" s="56">
        <f t="shared" ref="D22" si="5">D23+D24</f>
        <v>84.4</v>
      </c>
      <c r="E22" s="57">
        <f>E23+E24</f>
        <v>40.700000000000003</v>
      </c>
      <c r="F22" s="58">
        <f>F23+F24</f>
        <v>0</v>
      </c>
      <c r="G22" s="59" t="s">
        <v>58</v>
      </c>
      <c r="H22" s="60" t="s">
        <v>12</v>
      </c>
      <c r="I22" s="61" t="s">
        <v>42</v>
      </c>
      <c r="J22" s="61" t="s">
        <v>59</v>
      </c>
      <c r="K22" s="62"/>
    </row>
    <row r="23" spans="1:11" x14ac:dyDescent="0.2">
      <c r="A23" s="63"/>
      <c r="B23" s="64"/>
      <c r="C23" s="65" t="s">
        <v>13</v>
      </c>
      <c r="D23" s="66">
        <v>5.9</v>
      </c>
      <c r="E23" s="67">
        <v>3.1</v>
      </c>
      <c r="F23" s="68">
        <v>0</v>
      </c>
      <c r="G23" s="69"/>
      <c r="H23" s="70"/>
      <c r="I23" s="71"/>
      <c r="J23" s="71"/>
      <c r="K23" s="73"/>
    </row>
    <row r="24" spans="1:11" ht="13.5" thickBot="1" x14ac:dyDescent="0.25">
      <c r="A24" s="63"/>
      <c r="B24" s="64"/>
      <c r="C24" s="65" t="s">
        <v>14</v>
      </c>
      <c r="D24" s="66">
        <v>78.5</v>
      </c>
      <c r="E24" s="67">
        <v>37.6</v>
      </c>
      <c r="F24" s="68">
        <v>0</v>
      </c>
      <c r="G24" s="69"/>
      <c r="H24" s="70"/>
      <c r="I24" s="71"/>
      <c r="J24" s="71"/>
      <c r="K24" s="73"/>
    </row>
    <row r="25" spans="1:11" ht="31.5" customHeight="1" thickBot="1" x14ac:dyDescent="0.25">
      <c r="A25" s="53" t="s">
        <v>60</v>
      </c>
      <c r="B25" s="54" t="s">
        <v>61</v>
      </c>
      <c r="C25" s="55" t="s">
        <v>14</v>
      </c>
      <c r="D25" s="76">
        <v>54.5</v>
      </c>
      <c r="E25" s="77">
        <v>60.3</v>
      </c>
      <c r="F25" s="78">
        <v>60.3</v>
      </c>
      <c r="G25" s="59" t="s">
        <v>37</v>
      </c>
      <c r="H25" s="60" t="s">
        <v>12</v>
      </c>
      <c r="I25" s="61" t="s">
        <v>62</v>
      </c>
      <c r="J25" s="61" t="s">
        <v>63</v>
      </c>
      <c r="K25" s="62" t="s">
        <v>64</v>
      </c>
    </row>
    <row r="26" spans="1:11" ht="42.75" customHeight="1" x14ac:dyDescent="0.2">
      <c r="A26" s="79" t="s">
        <v>121</v>
      </c>
      <c r="B26" s="80" t="s">
        <v>122</v>
      </c>
      <c r="C26" s="81" t="s">
        <v>14</v>
      </c>
      <c r="D26" s="82">
        <v>12.7</v>
      </c>
      <c r="E26" s="83">
        <v>12.4</v>
      </c>
      <c r="F26" s="84">
        <f t="shared" ref="F26" si="6">F27</f>
        <v>0</v>
      </c>
      <c r="G26" s="85" t="s">
        <v>123</v>
      </c>
      <c r="H26" s="86" t="s">
        <v>16</v>
      </c>
      <c r="I26" s="87">
        <v>1</v>
      </c>
      <c r="J26" s="87"/>
      <c r="K26" s="88"/>
    </row>
    <row r="27" spans="1:11" ht="27.75" customHeight="1" x14ac:dyDescent="0.2">
      <c r="A27" s="89"/>
      <c r="B27" s="90"/>
      <c r="C27" s="91"/>
      <c r="D27" s="92"/>
      <c r="E27" s="93"/>
      <c r="F27" s="94"/>
      <c r="G27" s="95" t="s">
        <v>124</v>
      </c>
      <c r="H27" s="96" t="s">
        <v>16</v>
      </c>
      <c r="I27" s="97">
        <v>1</v>
      </c>
      <c r="J27" s="97">
        <v>1</v>
      </c>
      <c r="K27" s="98"/>
    </row>
    <row r="28" spans="1:11" ht="29.25" customHeight="1" thickBot="1" x14ac:dyDescent="0.25">
      <c r="A28" s="99"/>
      <c r="B28" s="100"/>
      <c r="C28" s="101"/>
      <c r="D28" s="102"/>
      <c r="E28" s="103"/>
      <c r="F28" s="104"/>
      <c r="G28" s="105" t="s">
        <v>125</v>
      </c>
      <c r="H28" s="106" t="s">
        <v>16</v>
      </c>
      <c r="I28" s="107">
        <v>1</v>
      </c>
      <c r="J28" s="107">
        <v>1</v>
      </c>
      <c r="K28" s="108"/>
    </row>
    <row r="29" spans="1:11" ht="31.5" customHeight="1" thickBot="1" x14ac:dyDescent="0.25">
      <c r="A29" s="43" t="s">
        <v>65</v>
      </c>
      <c r="B29" s="44" t="s">
        <v>66</v>
      </c>
      <c r="C29" s="45"/>
      <c r="D29" s="109">
        <f t="shared" ref="D29:E29" si="7">D30+D31+D32+D33+D35+D38</f>
        <v>310.2</v>
      </c>
      <c r="E29" s="110">
        <f t="shared" si="7"/>
        <v>340.6</v>
      </c>
      <c r="F29" s="111">
        <f>F30+F31+F32+F33+F35+F38</f>
        <v>215.1</v>
      </c>
      <c r="G29" s="49" t="s">
        <v>67</v>
      </c>
      <c r="H29" s="50" t="s">
        <v>16</v>
      </c>
      <c r="I29" s="51" t="s">
        <v>68</v>
      </c>
      <c r="J29" s="112">
        <v>4.5999999999999996</v>
      </c>
      <c r="K29" s="52" t="s">
        <v>20</v>
      </c>
    </row>
    <row r="30" spans="1:11" ht="30" customHeight="1" thickBot="1" x14ac:dyDescent="0.25">
      <c r="A30" s="53" t="s">
        <v>69</v>
      </c>
      <c r="B30" s="54" t="s">
        <v>70</v>
      </c>
      <c r="C30" s="55" t="s">
        <v>13</v>
      </c>
      <c r="D30" s="76">
        <v>30</v>
      </c>
      <c r="E30" s="113">
        <v>55</v>
      </c>
      <c r="F30" s="114">
        <v>57</v>
      </c>
      <c r="G30" s="59" t="s">
        <v>71</v>
      </c>
      <c r="H30" s="60" t="s">
        <v>12</v>
      </c>
      <c r="I30" s="74">
        <v>54</v>
      </c>
      <c r="J30" s="74">
        <v>90</v>
      </c>
      <c r="K30" s="75">
        <v>90</v>
      </c>
    </row>
    <row r="31" spans="1:11" ht="39.75" customHeight="1" thickBot="1" x14ac:dyDescent="0.25">
      <c r="A31" s="53" t="s">
        <v>72</v>
      </c>
      <c r="B31" s="54" t="s">
        <v>73</v>
      </c>
      <c r="C31" s="55" t="s">
        <v>13</v>
      </c>
      <c r="D31" s="76">
        <v>8.5</v>
      </c>
      <c r="E31" s="113">
        <v>8.5</v>
      </c>
      <c r="F31" s="114">
        <v>8.5</v>
      </c>
      <c r="G31" s="59" t="s">
        <v>74</v>
      </c>
      <c r="H31" s="60" t="s">
        <v>12</v>
      </c>
      <c r="I31" s="61" t="s">
        <v>21</v>
      </c>
      <c r="J31" s="61" t="s">
        <v>21</v>
      </c>
      <c r="K31" s="62" t="s">
        <v>21</v>
      </c>
    </row>
    <row r="32" spans="1:11" ht="51.75" thickBot="1" x14ac:dyDescent="0.25">
      <c r="A32" s="53" t="s">
        <v>75</v>
      </c>
      <c r="B32" s="54" t="s">
        <v>76</v>
      </c>
      <c r="C32" s="55" t="s">
        <v>13</v>
      </c>
      <c r="D32" s="76">
        <v>39.799999999999997</v>
      </c>
      <c r="E32" s="113">
        <v>41.8</v>
      </c>
      <c r="F32" s="114">
        <v>41.8</v>
      </c>
      <c r="G32" s="59" t="s">
        <v>77</v>
      </c>
      <c r="H32" s="60" t="s">
        <v>12</v>
      </c>
      <c r="I32" s="61" t="s">
        <v>78</v>
      </c>
      <c r="J32" s="61" t="s">
        <v>79</v>
      </c>
      <c r="K32" s="62" t="s">
        <v>80</v>
      </c>
    </row>
    <row r="33" spans="1:11" ht="32.25" customHeight="1" x14ac:dyDescent="0.2">
      <c r="A33" s="53" t="s">
        <v>81</v>
      </c>
      <c r="B33" s="54" t="s">
        <v>82</v>
      </c>
      <c r="C33" s="55" t="s">
        <v>13</v>
      </c>
      <c r="D33" s="56">
        <v>150.4</v>
      </c>
      <c r="E33" s="57">
        <f>SUM(E34:E34)+155</f>
        <v>155</v>
      </c>
      <c r="F33" s="58">
        <f>SUM(F34:F34)+37.8</f>
        <v>37.799999999999997</v>
      </c>
      <c r="G33" s="59" t="s">
        <v>83</v>
      </c>
      <c r="H33" s="60" t="s">
        <v>12</v>
      </c>
      <c r="I33" s="61" t="s">
        <v>84</v>
      </c>
      <c r="J33" s="61" t="s">
        <v>85</v>
      </c>
      <c r="K33" s="62" t="s">
        <v>86</v>
      </c>
    </row>
    <row r="34" spans="1:11" ht="27" customHeight="1" thickBot="1" x14ac:dyDescent="0.25">
      <c r="A34" s="63"/>
      <c r="B34" s="64"/>
      <c r="C34" s="65"/>
      <c r="D34" s="66">
        <v>0</v>
      </c>
      <c r="E34" s="67">
        <v>0</v>
      </c>
      <c r="F34" s="68">
        <v>0</v>
      </c>
      <c r="G34" s="69" t="s">
        <v>87</v>
      </c>
      <c r="H34" s="70" t="s">
        <v>12</v>
      </c>
      <c r="I34" s="72">
        <v>4</v>
      </c>
      <c r="J34" s="72" t="s">
        <v>20</v>
      </c>
      <c r="K34" s="115" t="s">
        <v>22</v>
      </c>
    </row>
    <row r="35" spans="1:11" ht="67.5" customHeight="1" x14ac:dyDescent="0.2">
      <c r="A35" s="53" t="s">
        <v>88</v>
      </c>
      <c r="B35" s="54" t="s">
        <v>89</v>
      </c>
      <c r="C35" s="55"/>
      <c r="D35" s="56">
        <f t="shared" ref="D35" si="8">D36+D37</f>
        <v>10.1</v>
      </c>
      <c r="E35" s="57">
        <f>E36+E37</f>
        <v>10.1</v>
      </c>
      <c r="F35" s="58">
        <f>F36+F37</f>
        <v>0</v>
      </c>
      <c r="G35" s="59" t="s">
        <v>90</v>
      </c>
      <c r="H35" s="60" t="s">
        <v>16</v>
      </c>
      <c r="I35" s="61" t="s">
        <v>91</v>
      </c>
      <c r="J35" s="61" t="s">
        <v>17</v>
      </c>
      <c r="K35" s="62"/>
    </row>
    <row r="36" spans="1:11" x14ac:dyDescent="0.2">
      <c r="A36" s="63"/>
      <c r="B36" s="64"/>
      <c r="C36" s="65" t="s">
        <v>13</v>
      </c>
      <c r="D36" s="66">
        <v>0.6</v>
      </c>
      <c r="E36" s="67">
        <v>1</v>
      </c>
      <c r="F36" s="68">
        <v>0</v>
      </c>
      <c r="G36" s="69"/>
      <c r="H36" s="70"/>
      <c r="I36" s="71"/>
      <c r="J36" s="71"/>
      <c r="K36" s="73"/>
    </row>
    <row r="37" spans="1:11" ht="29.25" customHeight="1" thickBot="1" x14ac:dyDescent="0.25">
      <c r="A37" s="63"/>
      <c r="B37" s="64"/>
      <c r="C37" s="65" t="s">
        <v>14</v>
      </c>
      <c r="D37" s="66">
        <v>9.5</v>
      </c>
      <c r="E37" s="67">
        <v>9.1</v>
      </c>
      <c r="F37" s="68">
        <v>0</v>
      </c>
      <c r="G37" s="69"/>
      <c r="H37" s="70"/>
      <c r="I37" s="71"/>
      <c r="J37" s="71"/>
      <c r="K37" s="73"/>
    </row>
    <row r="38" spans="1:11" ht="29.25" customHeight="1" x14ac:dyDescent="0.2">
      <c r="A38" s="53" t="s">
        <v>92</v>
      </c>
      <c r="B38" s="54" t="s">
        <v>127</v>
      </c>
      <c r="C38" s="55"/>
      <c r="D38" s="56">
        <f t="shared" ref="D38" si="9">D39+D40</f>
        <v>71.400000000000006</v>
      </c>
      <c r="E38" s="57">
        <f>E39+E40</f>
        <v>70.2</v>
      </c>
      <c r="F38" s="58">
        <f>F39+F40</f>
        <v>70</v>
      </c>
      <c r="G38" s="59" t="s">
        <v>93</v>
      </c>
      <c r="H38" s="60" t="s">
        <v>16</v>
      </c>
      <c r="I38" s="61" t="s">
        <v>94</v>
      </c>
      <c r="J38" s="61" t="s">
        <v>94</v>
      </c>
      <c r="K38" s="62" t="s">
        <v>94</v>
      </c>
    </row>
    <row r="39" spans="1:11" ht="16.5" customHeight="1" x14ac:dyDescent="0.2">
      <c r="A39" s="63"/>
      <c r="B39" s="64"/>
      <c r="C39" s="65" t="s">
        <v>14</v>
      </c>
      <c r="D39" s="66">
        <v>69.400000000000006</v>
      </c>
      <c r="E39" s="67">
        <v>68.7</v>
      </c>
      <c r="F39" s="68">
        <v>68.5</v>
      </c>
      <c r="G39" s="69"/>
      <c r="H39" s="70"/>
      <c r="I39" s="71"/>
      <c r="J39" s="71"/>
      <c r="K39" s="73"/>
    </row>
    <row r="40" spans="1:11" ht="13.5" thickBot="1" x14ac:dyDescent="0.25">
      <c r="A40" s="116"/>
      <c r="B40" s="117"/>
      <c r="C40" s="118" t="s">
        <v>13</v>
      </c>
      <c r="D40" s="119">
        <v>2</v>
      </c>
      <c r="E40" s="120">
        <v>1.5</v>
      </c>
      <c r="F40" s="121">
        <v>1.5</v>
      </c>
      <c r="G40" s="122"/>
      <c r="H40" s="123"/>
      <c r="I40" s="124"/>
      <c r="J40" s="124"/>
      <c r="K40" s="125"/>
    </row>
    <row r="41" spans="1:11" ht="17.25" customHeight="1" x14ac:dyDescent="0.2">
      <c r="A41" s="126"/>
      <c r="B41" s="127"/>
      <c r="C41" s="128"/>
      <c r="D41" s="129"/>
      <c r="E41" s="129"/>
      <c r="F41" s="129"/>
      <c r="G41" s="128"/>
      <c r="H41" s="130"/>
      <c r="I41" s="131"/>
      <c r="J41" s="131"/>
      <c r="K41" s="131"/>
    </row>
    <row r="42" spans="1:11" ht="16.5" customHeight="1" x14ac:dyDescent="0.25">
      <c r="B42" s="160" t="s">
        <v>96</v>
      </c>
      <c r="C42" s="161"/>
      <c r="D42" s="162"/>
      <c r="E42" s="162"/>
      <c r="F42" s="162"/>
    </row>
    <row r="43" spans="1:11" ht="13.5" thickBot="1" x14ac:dyDescent="0.25">
      <c r="B43" s="132"/>
      <c r="C43" s="132"/>
      <c r="F43" s="10" t="s">
        <v>95</v>
      </c>
    </row>
    <row r="44" spans="1:11" ht="51" customHeight="1" x14ac:dyDescent="0.2">
      <c r="B44" s="133" t="s">
        <v>98</v>
      </c>
      <c r="C44" s="134"/>
      <c r="D44" s="135" t="s">
        <v>128</v>
      </c>
      <c r="E44" s="136" t="s">
        <v>119</v>
      </c>
      <c r="F44" s="137" t="s">
        <v>120</v>
      </c>
      <c r="G44" s="138"/>
      <c r="H44" s="138"/>
      <c r="I44" s="138"/>
    </row>
    <row r="45" spans="1:11" ht="12.75" customHeight="1" x14ac:dyDescent="0.2">
      <c r="B45" s="139" t="s">
        <v>104</v>
      </c>
      <c r="C45" s="140"/>
      <c r="D45" s="141">
        <f t="shared" ref="D45:F45" si="10">D46</f>
        <v>926.20000000000016</v>
      </c>
      <c r="E45" s="141">
        <f t="shared" si="10"/>
        <v>911.19999999999993</v>
      </c>
      <c r="F45" s="142">
        <f t="shared" si="10"/>
        <v>732.59999999999991</v>
      </c>
      <c r="G45" s="143"/>
      <c r="H45" s="143"/>
      <c r="I45" s="143"/>
    </row>
    <row r="46" spans="1:11" ht="13.5" customHeight="1" x14ac:dyDescent="0.2">
      <c r="B46" s="139" t="s">
        <v>108</v>
      </c>
      <c r="C46" s="140"/>
      <c r="D46" s="141">
        <f t="shared" ref="D46:F46" si="11">D47+D51+D52+D53</f>
        <v>926.20000000000016</v>
      </c>
      <c r="E46" s="141">
        <f t="shared" si="11"/>
        <v>911.19999999999993</v>
      </c>
      <c r="F46" s="142">
        <f t="shared" si="11"/>
        <v>732.59999999999991</v>
      </c>
      <c r="G46" s="143"/>
      <c r="H46" s="143"/>
      <c r="I46" s="143"/>
    </row>
    <row r="47" spans="1:11" x14ac:dyDescent="0.2">
      <c r="B47" s="144" t="s">
        <v>109</v>
      </c>
      <c r="C47" s="145"/>
      <c r="D47" s="146">
        <f>D48</f>
        <v>925.80000000000018</v>
      </c>
      <c r="E47" s="146">
        <f t="shared" ref="E47:F47" si="12">E48</f>
        <v>910.8</v>
      </c>
      <c r="F47" s="147">
        <f t="shared" si="12"/>
        <v>732.19999999999993</v>
      </c>
      <c r="G47" s="148"/>
      <c r="H47" s="148"/>
      <c r="I47" s="148"/>
    </row>
    <row r="48" spans="1:11" ht="25.5" x14ac:dyDescent="0.2">
      <c r="B48" s="144" t="s">
        <v>110</v>
      </c>
      <c r="C48" s="145"/>
      <c r="D48" s="146">
        <f>D49+D50</f>
        <v>925.80000000000018</v>
      </c>
      <c r="E48" s="146">
        <f t="shared" ref="E48:F48" si="13">E49+E50</f>
        <v>910.8</v>
      </c>
      <c r="F48" s="147">
        <f t="shared" si="13"/>
        <v>732.19999999999993</v>
      </c>
      <c r="G48" s="148"/>
      <c r="H48" s="148"/>
      <c r="I48" s="148"/>
    </row>
    <row r="49" spans="2:9" ht="13.5" customHeight="1" x14ac:dyDescent="0.2">
      <c r="B49" s="144" t="s">
        <v>111</v>
      </c>
      <c r="C49" s="145"/>
      <c r="D49" s="146">
        <f>D17+D20+D23+D30+D31+D32+D33+D36+D40</f>
        <v>294.80000000000007</v>
      </c>
      <c r="E49" s="146">
        <f t="shared" ref="E49:F49" si="14">E17+E20+E23+E30+E31+E32+E33+E36+E40</f>
        <v>305.7</v>
      </c>
      <c r="F49" s="147">
        <f t="shared" si="14"/>
        <v>186.39999999999998</v>
      </c>
      <c r="G49" s="148"/>
      <c r="H49" s="148"/>
      <c r="I49" s="148"/>
    </row>
    <row r="50" spans="2:9" ht="25.5" x14ac:dyDescent="0.2">
      <c r="B50" s="144" t="s">
        <v>112</v>
      </c>
      <c r="C50" s="145"/>
      <c r="D50" s="146">
        <f>D15+D18+D24+D25+D26+D37+D39</f>
        <v>631.00000000000011</v>
      </c>
      <c r="E50" s="146">
        <f t="shared" ref="E50:F50" si="15">E15+E18+E24+E25+E26+E37+E39</f>
        <v>605.1</v>
      </c>
      <c r="F50" s="147">
        <f t="shared" si="15"/>
        <v>545.79999999999995</v>
      </c>
      <c r="G50" s="148"/>
      <c r="H50" s="148"/>
      <c r="I50" s="148"/>
    </row>
    <row r="51" spans="2:9" x14ac:dyDescent="0.2">
      <c r="B51" s="144" t="s">
        <v>115</v>
      </c>
      <c r="C51" s="145"/>
      <c r="D51" s="146">
        <v>0</v>
      </c>
      <c r="E51" s="146">
        <v>0</v>
      </c>
      <c r="F51" s="147">
        <v>0</v>
      </c>
      <c r="G51" s="148"/>
      <c r="H51" s="148"/>
      <c r="I51" s="148"/>
    </row>
    <row r="52" spans="2:9" ht="25.5" x14ac:dyDescent="0.2">
      <c r="B52" s="144" t="s">
        <v>116</v>
      </c>
      <c r="C52" s="145"/>
      <c r="D52" s="146">
        <v>0</v>
      </c>
      <c r="E52" s="146">
        <v>0</v>
      </c>
      <c r="F52" s="147">
        <v>0</v>
      </c>
      <c r="G52" s="148"/>
      <c r="H52" s="148"/>
      <c r="I52" s="148"/>
    </row>
    <row r="53" spans="2:9" ht="13.5" thickBot="1" x14ac:dyDescent="0.25">
      <c r="B53" s="149" t="s">
        <v>117</v>
      </c>
      <c r="C53" s="150"/>
      <c r="D53" s="151">
        <f>D16</f>
        <v>0.4</v>
      </c>
      <c r="E53" s="151">
        <f t="shared" ref="E53:F53" si="16">E16</f>
        <v>0.4</v>
      </c>
      <c r="F53" s="152">
        <f t="shared" si="16"/>
        <v>0.4</v>
      </c>
      <c r="G53" s="148"/>
      <c r="H53" s="148"/>
      <c r="I53" s="148"/>
    </row>
    <row r="54" spans="2:9" x14ac:dyDescent="0.2">
      <c r="G54" s="153"/>
      <c r="H54" s="153"/>
      <c r="I54" s="153"/>
    </row>
  </sheetData>
  <mergeCells count="13">
    <mergeCell ref="G5:K5"/>
    <mergeCell ref="H1:K1"/>
    <mergeCell ref="B42:F42"/>
    <mergeCell ref="D5:D7"/>
    <mergeCell ref="I6:K6"/>
    <mergeCell ref="A2:K2"/>
    <mergeCell ref="A5:A7"/>
    <mergeCell ref="B5:B7"/>
    <mergeCell ref="C5:C7"/>
    <mergeCell ref="E5:E7"/>
    <mergeCell ref="F5:F7"/>
    <mergeCell ref="G6:G7"/>
    <mergeCell ref="H6:H7"/>
  </mergeCells>
  <pageMargins left="1.04" right="0.31496062992125984" top="0.51181102362204722" bottom="0.39370078740157483" header="0.43307086614173229" footer="0.3937007874015748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2"/>
  <sheetViews>
    <sheetView workbookViewId="0">
      <selection sqref="A1:XFD1048576"/>
    </sheetView>
  </sheetViews>
  <sheetFormatPr defaultColWidth="9.140625" defaultRowHeight="15" x14ac:dyDescent="0.25"/>
  <cols>
    <col min="1" max="1" width="36.140625" style="1" customWidth="1"/>
    <col min="2" max="2" width="0" style="1" hidden="1" customWidth="1"/>
    <col min="3" max="4" width="12.42578125" style="1" customWidth="1"/>
    <col min="5" max="5" width="10.28515625" style="1" customWidth="1"/>
    <col min="6" max="6" width="1.5703125" style="1" customWidth="1"/>
    <col min="7" max="7" width="8.7109375" style="1" customWidth="1"/>
    <col min="8" max="8" width="10.28515625" style="1" customWidth="1"/>
    <col min="9" max="9" width="0" style="1" hidden="1" customWidth="1"/>
    <col min="10" max="16384" width="9.140625" style="1"/>
  </cols>
  <sheetData>
    <row r="2" spans="1:8" x14ac:dyDescent="0.25">
      <c r="A2" s="183" t="s">
        <v>96</v>
      </c>
      <c r="B2" s="184"/>
      <c r="C2" s="184"/>
      <c r="D2" s="184"/>
      <c r="E2" s="184"/>
      <c r="F2" s="184"/>
      <c r="G2" s="184"/>
      <c r="H2" s="184"/>
    </row>
    <row r="4" spans="1:8" x14ac:dyDescent="0.25">
      <c r="G4" s="185" t="s">
        <v>97</v>
      </c>
      <c r="H4" s="184"/>
    </row>
    <row r="6" spans="1:8" ht="63.75" x14ac:dyDescent="0.25">
      <c r="A6" s="2" t="s">
        <v>98</v>
      </c>
      <c r="C6" s="2" t="s">
        <v>99</v>
      </c>
      <c r="D6" s="2" t="s">
        <v>100</v>
      </c>
      <c r="E6" s="2" t="s">
        <v>101</v>
      </c>
      <c r="F6" s="186" t="s">
        <v>102</v>
      </c>
      <c r="G6" s="182"/>
      <c r="H6" s="2" t="s">
        <v>103</v>
      </c>
    </row>
    <row r="7" spans="1:8" x14ac:dyDescent="0.25">
      <c r="A7" s="3" t="s">
        <v>104</v>
      </c>
      <c r="C7" s="4">
        <v>452.5</v>
      </c>
      <c r="D7" s="4">
        <v>902.9</v>
      </c>
      <c r="E7" s="4">
        <v>902.9</v>
      </c>
      <c r="F7" s="181">
        <v>898.8</v>
      </c>
      <c r="G7" s="182"/>
      <c r="H7" s="4">
        <v>732.6</v>
      </c>
    </row>
    <row r="8" spans="1:8" x14ac:dyDescent="0.25">
      <c r="A8" s="3" t="s">
        <v>105</v>
      </c>
      <c r="C8" s="4">
        <v>403.2</v>
      </c>
      <c r="D8" s="4">
        <v>788.3</v>
      </c>
      <c r="E8" s="4">
        <v>788.3</v>
      </c>
      <c r="F8" s="181">
        <v>898.8</v>
      </c>
      <c r="G8" s="182"/>
      <c r="H8" s="4">
        <v>732.6</v>
      </c>
    </row>
    <row r="9" spans="1:8" x14ac:dyDescent="0.25">
      <c r="A9" s="3" t="s">
        <v>106</v>
      </c>
      <c r="C9" s="4">
        <v>326.8</v>
      </c>
      <c r="D9" s="4">
        <v>440.2</v>
      </c>
      <c r="E9" s="4">
        <v>440.2</v>
      </c>
      <c r="F9" s="181">
        <v>0</v>
      </c>
      <c r="G9" s="182"/>
      <c r="H9" s="4">
        <v>0</v>
      </c>
    </row>
    <row r="10" spans="1:8" x14ac:dyDescent="0.25">
      <c r="A10" s="3" t="s">
        <v>107</v>
      </c>
      <c r="C10" s="4">
        <v>49.3</v>
      </c>
      <c r="D10" s="4">
        <v>114.6</v>
      </c>
      <c r="E10" s="4">
        <v>114.6</v>
      </c>
      <c r="F10" s="181">
        <v>0</v>
      </c>
      <c r="G10" s="182"/>
      <c r="H10" s="4">
        <v>0</v>
      </c>
    </row>
    <row r="11" spans="1:8" x14ac:dyDescent="0.25">
      <c r="A11" s="3" t="s">
        <v>108</v>
      </c>
      <c r="C11" s="4">
        <v>452.5</v>
      </c>
      <c r="D11" s="4">
        <v>902.9</v>
      </c>
      <c r="E11" s="4">
        <v>902.9</v>
      </c>
      <c r="F11" s="181">
        <v>898.8</v>
      </c>
      <c r="G11" s="182"/>
      <c r="H11" s="4">
        <v>732.6</v>
      </c>
    </row>
    <row r="12" spans="1:8" x14ac:dyDescent="0.25">
      <c r="A12" s="5" t="s">
        <v>109</v>
      </c>
      <c r="C12" s="4">
        <v>440.3</v>
      </c>
      <c r="D12" s="4">
        <v>902.5</v>
      </c>
      <c r="E12" s="4">
        <v>902.5</v>
      </c>
      <c r="F12" s="181">
        <v>898.4</v>
      </c>
      <c r="G12" s="182"/>
      <c r="H12" s="4">
        <v>732.2</v>
      </c>
    </row>
    <row r="13" spans="1:8" ht="25.5" x14ac:dyDescent="0.25">
      <c r="A13" s="5" t="s">
        <v>110</v>
      </c>
      <c r="C13" s="4">
        <v>440.3</v>
      </c>
      <c r="D13" s="4">
        <v>902.5</v>
      </c>
      <c r="E13" s="4">
        <v>902.5</v>
      </c>
      <c r="F13" s="181">
        <v>898.4</v>
      </c>
      <c r="G13" s="182"/>
      <c r="H13" s="4">
        <v>732.2</v>
      </c>
    </row>
    <row r="14" spans="1:8" x14ac:dyDescent="0.25">
      <c r="A14" s="5" t="s">
        <v>111</v>
      </c>
      <c r="C14" s="4">
        <v>246.6</v>
      </c>
      <c r="D14" s="4">
        <v>292</v>
      </c>
      <c r="E14" s="4">
        <v>292</v>
      </c>
      <c r="F14" s="181">
        <v>305.7</v>
      </c>
      <c r="G14" s="182"/>
      <c r="H14" s="4">
        <v>186.4</v>
      </c>
    </row>
    <row r="15" spans="1:8" ht="25.5" x14ac:dyDescent="0.25">
      <c r="A15" s="5" t="s">
        <v>112</v>
      </c>
      <c r="C15" s="4">
        <v>193.7</v>
      </c>
      <c r="D15" s="4">
        <v>610.5</v>
      </c>
      <c r="E15" s="4">
        <v>610.5</v>
      </c>
      <c r="F15" s="181">
        <v>592.70000000000005</v>
      </c>
      <c r="G15" s="182"/>
      <c r="H15" s="4">
        <v>545.79999999999995</v>
      </c>
    </row>
    <row r="16" spans="1:8" x14ac:dyDescent="0.25">
      <c r="A16" s="5" t="s">
        <v>113</v>
      </c>
      <c r="C16" s="4">
        <v>0</v>
      </c>
      <c r="D16" s="4">
        <v>0</v>
      </c>
      <c r="E16" s="4">
        <v>0</v>
      </c>
      <c r="F16" s="181">
        <v>0</v>
      </c>
      <c r="G16" s="182"/>
      <c r="H16" s="4">
        <v>0</v>
      </c>
    </row>
    <row r="17" spans="1:8" ht="25.5" x14ac:dyDescent="0.25">
      <c r="A17" s="5" t="s">
        <v>114</v>
      </c>
      <c r="C17" s="4">
        <v>0</v>
      </c>
      <c r="D17" s="4">
        <v>0</v>
      </c>
      <c r="E17" s="4">
        <v>0</v>
      </c>
      <c r="F17" s="181">
        <v>0</v>
      </c>
      <c r="G17" s="182"/>
      <c r="H17" s="4">
        <v>0</v>
      </c>
    </row>
    <row r="18" spans="1:8" x14ac:dyDescent="0.25">
      <c r="A18" s="5" t="s">
        <v>115</v>
      </c>
      <c r="C18" s="4">
        <v>0</v>
      </c>
      <c r="D18" s="4">
        <v>0</v>
      </c>
      <c r="E18" s="4">
        <v>0</v>
      </c>
      <c r="F18" s="181">
        <v>0</v>
      </c>
      <c r="G18" s="182"/>
      <c r="H18" s="4">
        <v>0</v>
      </c>
    </row>
    <row r="19" spans="1:8" ht="25.5" x14ac:dyDescent="0.25">
      <c r="A19" s="5" t="s">
        <v>116</v>
      </c>
      <c r="C19" s="4">
        <v>0</v>
      </c>
      <c r="D19" s="4">
        <v>0</v>
      </c>
      <c r="E19" s="4">
        <v>0</v>
      </c>
      <c r="F19" s="181">
        <v>0</v>
      </c>
      <c r="G19" s="182"/>
      <c r="H19" s="4">
        <v>0</v>
      </c>
    </row>
    <row r="20" spans="1:8" x14ac:dyDescent="0.25">
      <c r="A20" s="5" t="s">
        <v>117</v>
      </c>
      <c r="C20" s="4">
        <v>12.2</v>
      </c>
      <c r="D20" s="4">
        <v>0.4</v>
      </c>
      <c r="E20" s="4">
        <v>0.4</v>
      </c>
      <c r="F20" s="181">
        <v>0.4</v>
      </c>
      <c r="G20" s="182"/>
      <c r="H20" s="4">
        <v>0.4</v>
      </c>
    </row>
    <row r="22" spans="1:8" x14ac:dyDescent="0.25">
      <c r="A22" s="6" t="s">
        <v>118</v>
      </c>
    </row>
  </sheetData>
  <mergeCells count="17">
    <mergeCell ref="F16:G16"/>
    <mergeCell ref="F17:G17"/>
    <mergeCell ref="F18:G18"/>
    <mergeCell ref="F19:G19"/>
    <mergeCell ref="F20:G20"/>
    <mergeCell ref="F15:G15"/>
    <mergeCell ref="A2:H2"/>
    <mergeCell ref="G4:H4"/>
    <mergeCell ref="F6:G6"/>
    <mergeCell ref="F7:G7"/>
    <mergeCell ref="F8:G8"/>
    <mergeCell ref="F9:G9"/>
    <mergeCell ref="F10:G10"/>
    <mergeCell ref="F11:G11"/>
    <mergeCell ref="F12:G12"/>
    <mergeCell ref="F13:G13"/>
    <mergeCell ref="F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22 Sveikatos finansav.</vt:lpstr>
      <vt:lpstr>Lapas1</vt:lpstr>
      <vt:lpstr>'22 Sveikatos finansav.'!Print_Titles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Romualda Poškevičienė</dc:creator>
  <cp:lastModifiedBy>Romualda Poškevičienė</cp:lastModifiedBy>
  <cp:lastPrinted>2020-01-31T09:35:50Z</cp:lastPrinted>
  <dcterms:created xsi:type="dcterms:W3CDTF">2019-11-13T13:52:30Z</dcterms:created>
  <dcterms:modified xsi:type="dcterms:W3CDTF">2020-01-31T09:35:55Z</dcterms:modified>
</cp:coreProperties>
</file>