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8-1\tms\d.jezukeviciene\Tarybos projektai\priimti sprendimai\2018 metai\2018-02-01\TAR\Sprendimai\"/>
    </mc:Choice>
  </mc:AlternateContent>
  <bookViews>
    <workbookView xWindow="480" yWindow="156" windowWidth="27792" windowHeight="9528"/>
  </bookViews>
  <sheets>
    <sheet name="25 sporto pr. finansavimas" sheetId="3" r:id="rId1"/>
  </sheets>
  <calcPr calcId="162913"/>
</workbook>
</file>

<file path=xl/calcChain.xml><?xml version="1.0" encoding="utf-8"?>
<calcChain xmlns="http://schemas.openxmlformats.org/spreadsheetml/2006/main">
  <c r="G45" i="3" l="1"/>
  <c r="F45" i="3"/>
  <c r="H28" i="3"/>
  <c r="H27" i="3" s="1"/>
  <c r="M27" i="3"/>
  <c r="L27" i="3"/>
  <c r="K27" i="3"/>
  <c r="J27" i="3"/>
  <c r="I27" i="3"/>
  <c r="G27" i="3"/>
  <c r="F27" i="3"/>
  <c r="E27" i="3"/>
  <c r="D27" i="3"/>
  <c r="H25" i="3"/>
  <c r="H24" i="3"/>
  <c r="H23" i="3"/>
  <c r="H22" i="3" s="1"/>
  <c r="H20" i="3" s="1"/>
  <c r="M22" i="3"/>
  <c r="M20" i="3" s="1"/>
  <c r="L22" i="3"/>
  <c r="L20" i="3" s="1"/>
  <c r="K22" i="3"/>
  <c r="J22" i="3"/>
  <c r="J20" i="3" s="1"/>
  <c r="I22" i="3"/>
  <c r="I20" i="3"/>
  <c r="G22" i="3"/>
  <c r="F22" i="3"/>
  <c r="F20" i="3" s="1"/>
  <c r="E22" i="3"/>
  <c r="E20" i="3" s="1"/>
  <c r="D22" i="3"/>
  <c r="K20" i="3"/>
  <c r="G20" i="3"/>
  <c r="D20" i="3"/>
  <c r="H19" i="3"/>
  <c r="H16" i="3"/>
  <c r="H18" i="3"/>
  <c r="M16" i="3"/>
  <c r="L16" i="3"/>
  <c r="K16" i="3"/>
  <c r="J16" i="3"/>
  <c r="I16" i="3"/>
  <c r="G16" i="3"/>
  <c r="F16" i="3"/>
  <c r="E16" i="3"/>
  <c r="D16" i="3"/>
  <c r="H15" i="3"/>
  <c r="H14" i="3"/>
  <c r="M13" i="3"/>
  <c r="L13" i="3"/>
  <c r="K13" i="3"/>
  <c r="H13" i="3"/>
  <c r="J13" i="3"/>
  <c r="I13" i="3"/>
  <c r="G13" i="3"/>
  <c r="F13" i="3"/>
  <c r="E13" i="3"/>
  <c r="D13" i="3"/>
  <c r="H12" i="3"/>
  <c r="M11" i="3"/>
  <c r="M10" i="3" s="1"/>
  <c r="L11" i="3"/>
  <c r="F41" i="3"/>
  <c r="F40" i="3" s="1"/>
  <c r="F39" i="3" s="1"/>
  <c r="F38" i="3" s="1"/>
  <c r="F34" i="3" s="1"/>
  <c r="K11" i="3"/>
  <c r="K10" i="3"/>
  <c r="K9" i="3" s="1"/>
  <c r="K8" i="3" s="1"/>
  <c r="E37" i="3" s="1"/>
  <c r="J11" i="3"/>
  <c r="J10" i="3" s="1"/>
  <c r="J9" i="3" s="1"/>
  <c r="J8" i="3" s="1"/>
  <c r="E36" i="3" s="1"/>
  <c r="I11" i="3"/>
  <c r="I10" i="3" s="1"/>
  <c r="I9" i="3" s="1"/>
  <c r="I8" i="3" s="1"/>
  <c r="E35" i="3" s="1"/>
  <c r="E34" i="3" s="1"/>
  <c r="G11" i="3"/>
  <c r="G10" i="3"/>
  <c r="G9" i="3" s="1"/>
  <c r="G8" i="3" s="1"/>
  <c r="F11" i="3"/>
  <c r="F10" i="3"/>
  <c r="F9" i="3" s="1"/>
  <c r="F8" i="3" s="1"/>
  <c r="E11" i="3"/>
  <c r="D11" i="3"/>
  <c r="D10" i="3" s="1"/>
  <c r="D9" i="3" s="1"/>
  <c r="D8" i="3" s="1"/>
  <c r="L10" i="3"/>
  <c r="L9" i="3" s="1"/>
  <c r="L8" i="3" s="1"/>
  <c r="E10" i="3"/>
  <c r="E9" i="3" s="1"/>
  <c r="E8" i="3" s="1"/>
  <c r="E45" i="3"/>
  <c r="M9" i="3" l="1"/>
  <c r="M8" i="3" s="1"/>
  <c r="H11" i="3"/>
  <c r="G41" i="3"/>
  <c r="G40" i="3" s="1"/>
  <c r="G39" i="3" s="1"/>
  <c r="G38" i="3" s="1"/>
  <c r="G34" i="3" s="1"/>
  <c r="E41" i="3" l="1"/>
  <c r="E40" i="3" s="1"/>
  <c r="E39" i="3" s="1"/>
  <c r="E38" i="3" s="1"/>
  <c r="H10" i="3"/>
  <c r="H9" i="3" s="1"/>
  <c r="H8" i="3" s="1"/>
</calcChain>
</file>

<file path=xl/sharedStrings.xml><?xml version="1.0" encoding="utf-8"?>
<sst xmlns="http://schemas.openxmlformats.org/spreadsheetml/2006/main" count="150" uniqueCount="98">
  <si>
    <t>Kūno kultūros ir sporto programa</t>
  </si>
  <si>
    <t>Kodas</t>
  </si>
  <si>
    <t>25</t>
  </si>
  <si>
    <t>Sudaryti sąlygas gyventojams sportuoti ir siekti sportinio meistriškumo</t>
  </si>
  <si>
    <t>25.01</t>
  </si>
  <si>
    <t>Mato vnt.</t>
  </si>
  <si>
    <t>Gyventojų, užsiimančių kūno kultūra ir sportu, dalis</t>
  </si>
  <si>
    <t>proc.</t>
  </si>
  <si>
    <t>6,00</t>
  </si>
  <si>
    <t>Sporto renginių žiūrovų dalis nuo visų gyventojų</t>
  </si>
  <si>
    <t>60,00</t>
  </si>
  <si>
    <t>Žiūrovų skaičius</t>
  </si>
  <si>
    <t>žm.</t>
  </si>
  <si>
    <t>32.000,00</t>
  </si>
  <si>
    <t>Dalyvių skaičius</t>
  </si>
  <si>
    <t>12.200,00</t>
  </si>
  <si>
    <t>4.500,00</t>
  </si>
  <si>
    <t>4.600,00</t>
  </si>
  <si>
    <t>Kūno kultūros ir sveikatinimo renginių skaičius</t>
  </si>
  <si>
    <t>vnt.</t>
  </si>
  <si>
    <t>Finansuotų projektų skaičius</t>
  </si>
  <si>
    <t>4,00</t>
  </si>
  <si>
    <t>128,00</t>
  </si>
  <si>
    <t>135,00</t>
  </si>
  <si>
    <t>Užimtų prizinių vietų Lietuvos, Europos, Pasaulio čempionatuose, skaičius</t>
  </si>
  <si>
    <t>42,00</t>
  </si>
  <si>
    <t>45,00</t>
  </si>
  <si>
    <t>Parengtų sportininkų nacionalinėms rinktinėms skaičius</t>
  </si>
  <si>
    <t>40,00</t>
  </si>
  <si>
    <t>Efektyvus sporto bazių eksploatavimas (jų lankomumo procentas per mėnesį nuo gyventojų skaičiaus)</t>
  </si>
  <si>
    <t>Sportininkų,  lankančių sporto pratybas įstaigoje, skaičius</t>
  </si>
  <si>
    <t>1.700,00</t>
  </si>
  <si>
    <t>Prižiūrimi sporto infrastruktūros objektai  nuo visų sporto objektų</t>
  </si>
  <si>
    <t>20,00</t>
  </si>
  <si>
    <t>Prižiūrimų mažosios sporto infrastruktūros objektų  skaičius</t>
  </si>
  <si>
    <t>7,00</t>
  </si>
  <si>
    <t>8,00</t>
  </si>
  <si>
    <t>Alytaus miesto savivaldybės 2018–2020 metų strateginio veiklos plano 5 priedo tęsinys</t>
  </si>
  <si>
    <t>2018-2020 m. strateginio veiklos plano programos tikslų, uždavinių, priemonių, priemonių išlaidų ir kriterijų suvestinė (tūkst. Eur)</t>
  </si>
  <si>
    <t>Pavadinimas</t>
  </si>
  <si>
    <t>SP lėšos</t>
  </si>
  <si>
    <t>Lėšų poreikis biudžetiniams 2018-iesiems metams</t>
  </si>
  <si>
    <t>2018-ųjų metų asignavimų planas</t>
  </si>
  <si>
    <t>2019-ųjų metų lėšų poreikis</t>
  </si>
  <si>
    <t>2020-ųjų metų lėšų poreikis</t>
  </si>
  <si>
    <t>Produkto /Rezultato</t>
  </si>
  <si>
    <t>Iš viso</t>
  </si>
  <si>
    <t>Išlaidoms</t>
  </si>
  <si>
    <t>Turtui įsigyti.</t>
  </si>
  <si>
    <t>Turtui įsigyti</t>
  </si>
  <si>
    <t>Rodiklis</t>
  </si>
  <si>
    <t>Planas</t>
  </si>
  <si>
    <t>Iš jų darbo užmokesčiui</t>
  </si>
  <si>
    <t>iš viso</t>
  </si>
  <si>
    <t>2018 m.</t>
  </si>
  <si>
    <t>2019 m.</t>
  </si>
  <si>
    <t>2020 m.</t>
  </si>
  <si>
    <t>25.01.01</t>
  </si>
  <si>
    <t>Miesto sporto tradicijų kūrimas, klubų ir sporto veiklos skatinimas</t>
  </si>
  <si>
    <t>25.01.01.01</t>
  </si>
  <si>
    <t>Finansuoti kūno kultūros ir sporto veiklą</t>
  </si>
  <si>
    <t>SB</t>
  </si>
  <si>
    <t>25.01.01.02</t>
  </si>
  <si>
    <t>Skatinti miesto gyventojus užsiimti kūno kultūros, sporto ir sveikatinimo veikla</t>
  </si>
  <si>
    <t>25.01.01.03</t>
  </si>
  <si>
    <t>Finansuoti neįgaliųjų socialinės integracijos per kūno kultūrą ir sportą projektus</t>
  </si>
  <si>
    <t>VB</t>
  </si>
  <si>
    <t>25.01.02</t>
  </si>
  <si>
    <t>Sporto įstaigų veiklos užtikrinimas</t>
  </si>
  <si>
    <t>25.01.02.01</t>
  </si>
  <si>
    <t>Užtikrinti VšĮ Alytaus sporto ir rekreacijos centro ūkio išlaikymą</t>
  </si>
  <si>
    <t>KT</t>
  </si>
  <si>
    <t>25.01.02.02</t>
  </si>
  <si>
    <t>Organizuoti sportinį ugdymą VšĮ Alytaus sporto ir rekreacijos centre</t>
  </si>
  <si>
    <t>25.01.02.03</t>
  </si>
  <si>
    <t>25.01.03</t>
  </si>
  <si>
    <t>Sporto infrastruktūros priežiūra</t>
  </si>
  <si>
    <t>25.01.03.01</t>
  </si>
  <si>
    <t>Įrengti ir prižiūrėti mažąją sporto infrastruktūrą, gyventojų maudymosi vietas</t>
  </si>
  <si>
    <t>Bendras lėšų  poreikis ir numatomi finansavimo šaltiniai</t>
  </si>
  <si>
    <t>(tūkst. Eur)</t>
  </si>
  <si>
    <t>Ekonominės klasifikacijos grupės</t>
  </si>
  <si>
    <t>Lėšų poreikis  biudžetiniams 2018-iesiems metams</t>
  </si>
  <si>
    <t>1. Iš viso lėšų poreikis:</t>
  </si>
  <si>
    <t>1.1. išlaidoms, iš jų:</t>
  </si>
  <si>
    <t>1.1.1. darbo užmokesčiui</t>
  </si>
  <si>
    <t>1.2. turtui įsigyti</t>
  </si>
  <si>
    <t>2. Finansavimo šaltiniai:</t>
  </si>
  <si>
    <t>2.1. 1. Savivaldybės lėšos (iš viso)</t>
  </si>
  <si>
    <t>2.1.1. 1. Savivaldybės biudžetas su dotacijomis (iš jų)</t>
  </si>
  <si>
    <t>2.1.1.1. 1. Savivaldybės biudžeto lėšos (SB)</t>
  </si>
  <si>
    <t>2.1.1.2. 2. Dotacijų iš valstybės ir kitų valstybės valdymo lygių lėšos (D)</t>
  </si>
  <si>
    <t>2.2. 2. Valstybės biudžeto lėšos (VB)</t>
  </si>
  <si>
    <t>2.3. 3. Europos Sąjungos ir kitų užsienio fondų paramos lėšos (ES)</t>
  </si>
  <si>
    <t>2.4. 4. Kitų šaltinių lėšos (KT)</t>
  </si>
  <si>
    <t>Finansavimo šaltiniai:</t>
  </si>
  <si>
    <r>
      <rPr>
        <b/>
        <sz val="10"/>
        <color indexed="8"/>
        <rFont val="Times New Roman"/>
        <family val="1"/>
      </rPr>
      <t>SB</t>
    </r>
    <r>
      <rPr>
        <sz val="10"/>
        <color indexed="8"/>
        <rFont val="Times New Roman"/>
        <family val="1"/>
      </rPr>
      <t xml:space="preserve"> – asignavimai savarankiškosioms funkcijoms atlikti,  biudžetinių įstaigų pajamų lėšos, aplinkos apsaugos rėmimo specialiosios programos lėšos, paskolų lėšos ir kt.</t>
    </r>
  </si>
  <si>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– asignavimai valstybinėms (valstybės perduotoms savivaldybėms) funkcijoms atlikti, kitos spec. tikslinės dotacijos (perduotoms iš apskričių įstaigoms išlaikyti, mokinio krepšelio lėšos ir kt), kitos dotacijos.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</si>
</sst>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27]#,##0.00;\-#,##0.00;&quot;&quot;"/>
    <numFmt numFmtId="165" formatCode="[$-10427]#,##0.0;\-#,##0.0"/>
    <numFmt numFmtId="166" formatCode="0.0"/>
    <numFmt numFmtId="167" formatCode="#,##0.0;\-#,##0.0;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8EC44"/>
        <bgColor rgb="FFF8EC44"/>
      </patternFill>
    </fill>
    <fill>
      <patternFill patternType="solid">
        <fgColor rgb="FFCFC7F5"/>
        <bgColor rgb="FFCFC7F5"/>
      </patternFill>
    </fill>
    <fill>
      <patternFill patternType="solid">
        <fgColor rgb="FFCEF7DB"/>
        <bgColor rgb="FFCEF7DB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4" fillId="0" borderId="0" applyBorder="0"/>
    <xf numFmtId="0" fontId="5" fillId="0" borderId="0"/>
    <xf numFmtId="0" fontId="5" fillId="0" borderId="0"/>
    <xf numFmtId="0" fontId="1" fillId="0" borderId="0"/>
  </cellStyleXfs>
  <cellXfs count="189">
    <xf numFmtId="0" fontId="0" fillId="0" borderId="0" xfId="0"/>
    <xf numFmtId="0" fontId="6" fillId="0" borderId="0" xfId="2" applyNumberFormat="1" applyFont="1" applyFill="1" applyAlignment="1" applyProtection="1"/>
    <xf numFmtId="0" fontId="7" fillId="0" borderId="13" xfId="2" applyNumberFormat="1" applyFont="1" applyFill="1" applyBorder="1" applyAlignment="1" applyProtection="1">
      <alignment horizontal="center" vertical="top" wrapText="1" readingOrder="1"/>
    </xf>
    <xf numFmtId="0" fontId="7" fillId="0" borderId="14" xfId="2" applyNumberFormat="1" applyFont="1" applyFill="1" applyBorder="1" applyAlignment="1" applyProtection="1">
      <alignment horizontal="center" vertical="top" wrapText="1" readingOrder="1"/>
    </xf>
    <xf numFmtId="0" fontId="7" fillId="0" borderId="15" xfId="2" applyNumberFormat="1" applyFont="1" applyFill="1" applyBorder="1" applyAlignment="1" applyProtection="1">
      <alignment horizontal="center" vertical="center" wrapText="1" readingOrder="1"/>
    </xf>
    <xf numFmtId="0" fontId="7" fillId="0" borderId="16" xfId="2" applyNumberFormat="1" applyFont="1" applyFill="1" applyBorder="1" applyAlignment="1" applyProtection="1">
      <alignment horizontal="center" vertical="center" wrapText="1" readingOrder="1"/>
    </xf>
    <xf numFmtId="0" fontId="7" fillId="0" borderId="16" xfId="2" applyNumberFormat="1" applyFont="1" applyFill="1" applyBorder="1" applyAlignment="1" applyProtection="1">
      <alignment horizontal="center" vertical="top" wrapText="1" readingOrder="1"/>
    </xf>
    <xf numFmtId="0" fontId="7" fillId="0" borderId="16" xfId="2" applyNumberFormat="1" applyFont="1" applyFill="1" applyBorder="1" applyAlignment="1" applyProtection="1">
      <alignment vertical="top" wrapText="1"/>
    </xf>
    <xf numFmtId="0" fontId="7" fillId="0" borderId="15" xfId="2" applyNumberFormat="1" applyFont="1" applyFill="1" applyBorder="1" applyAlignment="1" applyProtection="1">
      <alignment horizontal="center" vertical="top" wrapText="1" readingOrder="1"/>
    </xf>
    <xf numFmtId="0" fontId="7" fillId="0" borderId="17" xfId="2" applyNumberFormat="1" applyFont="1" applyFill="1" applyBorder="1" applyAlignment="1" applyProtection="1">
      <alignment horizontal="center" vertical="top" wrapText="1" readingOrder="1"/>
    </xf>
    <xf numFmtId="0" fontId="7" fillId="0" borderId="18" xfId="2" applyNumberFormat="1" applyFont="1" applyFill="1" applyBorder="1" applyAlignment="1" applyProtection="1">
      <alignment vertical="top" wrapText="1" readingOrder="1"/>
    </xf>
    <xf numFmtId="0" fontId="7" fillId="0" borderId="19" xfId="2" applyNumberFormat="1" applyFont="1" applyFill="1" applyBorder="1" applyAlignment="1" applyProtection="1">
      <alignment vertical="top" wrapText="1" readingOrder="1"/>
    </xf>
    <xf numFmtId="0" fontId="7" fillId="0" borderId="19" xfId="2" applyNumberFormat="1" applyFont="1" applyFill="1" applyBorder="1" applyAlignment="1" applyProtection="1">
      <alignment horizontal="center" vertical="top" wrapText="1" readingOrder="1"/>
    </xf>
    <xf numFmtId="0" fontId="7" fillId="0" borderId="20" xfId="2" applyNumberFormat="1" applyFont="1" applyFill="1" applyBorder="1" applyAlignment="1" applyProtection="1">
      <alignment horizontal="center" vertical="top" wrapText="1" readingOrder="1"/>
    </xf>
    <xf numFmtId="0" fontId="7" fillId="0" borderId="18" xfId="2" applyNumberFormat="1" applyFont="1" applyFill="1" applyBorder="1" applyAlignment="1" applyProtection="1">
      <alignment horizontal="center" vertical="top" wrapText="1" readingOrder="1"/>
    </xf>
    <xf numFmtId="0" fontId="7" fillId="0" borderId="21" xfId="2" applyNumberFormat="1" applyFont="1" applyFill="1" applyBorder="1" applyAlignment="1" applyProtection="1">
      <alignment horizontal="center" vertical="top" wrapText="1" readingOrder="1"/>
    </xf>
    <xf numFmtId="0" fontId="7" fillId="0" borderId="22" xfId="2" applyNumberFormat="1" applyFont="1" applyFill="1" applyBorder="1" applyAlignment="1" applyProtection="1">
      <alignment horizontal="center" vertical="top" wrapText="1" readingOrder="1"/>
    </xf>
    <xf numFmtId="0" fontId="7" fillId="2" borderId="23" xfId="2" applyNumberFormat="1" applyFont="1" applyFill="1" applyBorder="1" applyAlignment="1" applyProtection="1">
      <alignment vertical="top" wrapText="1" readingOrder="1"/>
      <protection locked="0"/>
    </xf>
    <xf numFmtId="0" fontId="7" fillId="2" borderId="24" xfId="2" applyNumberFormat="1" applyFont="1" applyFill="1" applyBorder="1" applyAlignment="1" applyProtection="1">
      <alignment vertical="top" wrapText="1" readingOrder="1"/>
      <protection locked="0"/>
    </xf>
    <xf numFmtId="0" fontId="7" fillId="2" borderId="24" xfId="2" applyNumberFormat="1" applyFont="1" applyFill="1" applyBorder="1" applyAlignment="1" applyProtection="1">
      <alignment horizontal="left" vertical="top" wrapText="1" readingOrder="1"/>
      <protection locked="0"/>
    </xf>
    <xf numFmtId="164" fontId="7" fillId="2" borderId="24" xfId="2" applyNumberFormat="1" applyFont="1" applyFill="1" applyBorder="1" applyAlignment="1" applyProtection="1">
      <alignment horizontal="right" vertical="top" wrapText="1" readingOrder="1"/>
    </xf>
    <xf numFmtId="164" fontId="7" fillId="2" borderId="25" xfId="2" applyNumberFormat="1" applyFont="1" applyFill="1" applyBorder="1" applyAlignment="1" applyProtection="1">
      <alignment horizontal="right" vertical="top" wrapText="1" readingOrder="1"/>
    </xf>
    <xf numFmtId="164" fontId="7" fillId="2" borderId="23" xfId="2" applyNumberFormat="1" applyFont="1" applyFill="1" applyBorder="1" applyAlignment="1" applyProtection="1">
      <alignment horizontal="right" vertical="top" wrapText="1" readingOrder="1"/>
    </xf>
    <xf numFmtId="164" fontId="7" fillId="2" borderId="26" xfId="2" applyNumberFormat="1" applyFont="1" applyFill="1" applyBorder="1" applyAlignment="1" applyProtection="1">
      <alignment horizontal="right" vertical="top" wrapText="1" readingOrder="1"/>
    </xf>
    <xf numFmtId="164" fontId="7" fillId="2" borderId="27" xfId="2" applyNumberFormat="1" applyFont="1" applyFill="1" applyBorder="1" applyAlignment="1" applyProtection="1">
      <alignment horizontal="right" vertical="top" wrapText="1" readingOrder="1"/>
    </xf>
    <xf numFmtId="0" fontId="7" fillId="2" borderId="24" xfId="2" applyNumberFormat="1" applyFont="1" applyFill="1" applyBorder="1" applyAlignment="1" applyProtection="1">
      <alignment horizontal="center" vertical="top" wrapText="1" readingOrder="1"/>
      <protection locked="0"/>
    </xf>
    <xf numFmtId="0" fontId="7" fillId="2" borderId="24" xfId="2" applyNumberFormat="1" applyFont="1" applyFill="1" applyBorder="1" applyAlignment="1" applyProtection="1">
      <alignment horizontal="right" vertical="top" wrapText="1" readingOrder="1"/>
      <protection locked="0"/>
    </xf>
    <xf numFmtId="0" fontId="7" fillId="2" borderId="2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23" xfId="2" applyNumberFormat="1" applyFont="1" applyFill="1" applyBorder="1" applyAlignment="1" applyProtection="1">
      <alignment vertical="top" wrapText="1" readingOrder="1"/>
      <protection locked="0"/>
    </xf>
    <xf numFmtId="0" fontId="6" fillId="3" borderId="24" xfId="2" applyNumberFormat="1" applyFont="1" applyFill="1" applyBorder="1" applyAlignment="1" applyProtection="1">
      <alignment vertical="top" wrapText="1" readingOrder="1"/>
      <protection locked="0"/>
    </xf>
    <xf numFmtId="0" fontId="6" fillId="3" borderId="2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3" borderId="24" xfId="2" applyNumberFormat="1" applyFont="1" applyFill="1" applyBorder="1" applyAlignment="1" applyProtection="1">
      <alignment horizontal="right" vertical="top" wrapText="1" readingOrder="1"/>
    </xf>
    <xf numFmtId="164" fontId="6" fillId="3" borderId="25" xfId="2" applyNumberFormat="1" applyFont="1" applyFill="1" applyBorder="1" applyAlignment="1" applyProtection="1">
      <alignment horizontal="right" vertical="top" wrapText="1" readingOrder="1"/>
    </xf>
    <xf numFmtId="164" fontId="6" fillId="3" borderId="23" xfId="2" applyNumberFormat="1" applyFont="1" applyFill="1" applyBorder="1" applyAlignment="1" applyProtection="1">
      <alignment horizontal="right" vertical="top" wrapText="1" readingOrder="1"/>
    </xf>
    <xf numFmtId="164" fontId="6" fillId="3" borderId="26" xfId="2" applyNumberFormat="1" applyFont="1" applyFill="1" applyBorder="1" applyAlignment="1" applyProtection="1">
      <alignment horizontal="right" vertical="top" wrapText="1" readingOrder="1"/>
    </xf>
    <xf numFmtId="164" fontId="6" fillId="3" borderId="27" xfId="2" applyNumberFormat="1" applyFont="1" applyFill="1" applyBorder="1" applyAlignment="1" applyProtection="1">
      <alignment horizontal="right" vertical="top" wrapText="1" readingOrder="1"/>
    </xf>
    <xf numFmtId="0" fontId="6" fillId="3" borderId="24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3" borderId="24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2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3" xfId="2" applyNumberFormat="1" applyFont="1" applyFill="1" applyBorder="1" applyAlignment="1" applyProtection="1">
      <alignment vertical="top" wrapText="1" readingOrder="1"/>
      <protection locked="0"/>
    </xf>
    <xf numFmtId="0" fontId="6" fillId="4" borderId="24" xfId="2" applyNumberFormat="1" applyFont="1" applyFill="1" applyBorder="1" applyAlignment="1" applyProtection="1">
      <alignment vertical="top" wrapText="1" readingOrder="1"/>
      <protection locked="0"/>
    </xf>
    <xf numFmtId="0" fontId="6" fillId="4" borderId="2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4" borderId="24" xfId="2" applyNumberFormat="1" applyFont="1" applyFill="1" applyBorder="1" applyAlignment="1" applyProtection="1">
      <alignment horizontal="right" vertical="top" wrapText="1" readingOrder="1"/>
    </xf>
    <xf numFmtId="164" fontId="6" fillId="4" borderId="25" xfId="2" applyNumberFormat="1" applyFont="1" applyFill="1" applyBorder="1" applyAlignment="1" applyProtection="1">
      <alignment horizontal="right" vertical="top" wrapText="1" readingOrder="1"/>
    </xf>
    <xf numFmtId="164" fontId="6" fillId="4" borderId="23" xfId="2" applyNumberFormat="1" applyFont="1" applyFill="1" applyBorder="1" applyAlignment="1" applyProtection="1">
      <alignment horizontal="right" vertical="top" wrapText="1" readingOrder="1"/>
    </xf>
    <xf numFmtId="164" fontId="6" fillId="4" borderId="26" xfId="2" applyNumberFormat="1" applyFont="1" applyFill="1" applyBorder="1" applyAlignment="1" applyProtection="1">
      <alignment horizontal="right" vertical="top" wrapText="1" readingOrder="1"/>
    </xf>
    <xf numFmtId="164" fontId="6" fillId="4" borderId="27" xfId="2" applyNumberFormat="1" applyFont="1" applyFill="1" applyBorder="1" applyAlignment="1" applyProtection="1">
      <alignment horizontal="right" vertical="top" wrapText="1" readingOrder="1"/>
    </xf>
    <xf numFmtId="0" fontId="6" fillId="4" borderId="24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4" borderId="24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3" xfId="2" applyNumberFormat="1" applyFont="1" applyFill="1" applyBorder="1" applyAlignment="1" applyProtection="1">
      <alignment vertical="top" wrapText="1" readingOrder="1"/>
      <protection locked="0"/>
    </xf>
    <xf numFmtId="0" fontId="6" fillId="0" borderId="24" xfId="2" applyNumberFormat="1" applyFont="1" applyFill="1" applyBorder="1" applyAlignment="1" applyProtection="1">
      <alignment vertical="top" wrapText="1" readingOrder="1"/>
      <protection locked="0"/>
    </xf>
    <xf numFmtId="0" fontId="6" fillId="0" borderId="2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24" xfId="2" applyNumberFormat="1" applyFont="1" applyFill="1" applyBorder="1" applyAlignment="1" applyProtection="1">
      <alignment horizontal="right" vertical="top" wrapText="1" readingOrder="1"/>
    </xf>
    <xf numFmtId="164" fontId="6" fillId="0" borderId="25" xfId="2" applyNumberFormat="1" applyFont="1" applyFill="1" applyBorder="1" applyAlignment="1" applyProtection="1">
      <alignment horizontal="right" vertical="top" wrapText="1" readingOrder="1"/>
    </xf>
    <xf numFmtId="164" fontId="6" fillId="0" borderId="28" xfId="2" applyNumberFormat="1" applyFont="1" applyFill="1" applyBorder="1" applyAlignment="1" applyProtection="1">
      <alignment horizontal="right" vertical="top" wrapText="1" readingOrder="1"/>
    </xf>
    <xf numFmtId="164" fontId="6" fillId="0" borderId="26" xfId="2" applyNumberFormat="1" applyFont="1" applyFill="1" applyBorder="1" applyAlignment="1" applyProtection="1">
      <alignment horizontal="right" vertical="top" wrapText="1" readingOrder="1"/>
    </xf>
    <xf numFmtId="164" fontId="6" fillId="0" borderId="27" xfId="2" applyNumberFormat="1" applyFont="1" applyFill="1" applyBorder="1" applyAlignment="1" applyProtection="1">
      <alignment horizontal="right" vertical="top" wrapText="1" readingOrder="1"/>
    </xf>
    <xf numFmtId="0" fontId="6" fillId="0" borderId="24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4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5" xfId="2" applyNumberFormat="1" applyFont="1" applyFill="1" applyBorder="1" applyAlignment="1" applyProtection="1">
      <alignment vertical="top" wrapText="1" readingOrder="1"/>
      <protection locked="0"/>
    </xf>
    <xf numFmtId="0" fontId="6" fillId="0" borderId="16" xfId="2" applyNumberFormat="1" applyFont="1" applyFill="1" applyBorder="1" applyAlignment="1" applyProtection="1">
      <alignment vertical="top" wrapText="1" readingOrder="1"/>
      <protection locked="0"/>
    </xf>
    <xf numFmtId="0" fontId="6" fillId="0" borderId="16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1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29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0" xfId="2" applyNumberFormat="1" applyFont="1" applyFill="1" applyBorder="1" applyAlignment="1" applyProtection="1">
      <alignment horizontal="right" vertical="top" wrapText="1" readingOrder="1"/>
    </xf>
    <xf numFmtId="164" fontId="6" fillId="0" borderId="17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6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1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7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2" xfId="2" applyNumberFormat="1" applyFont="1" applyFill="1" applyBorder="1" applyAlignment="1" applyProtection="1">
      <alignment horizontal="right" vertical="top" wrapText="1" readingOrder="1"/>
    </xf>
    <xf numFmtId="164" fontId="6" fillId="0" borderId="33" xfId="2" applyNumberFormat="1" applyFont="1" applyFill="1" applyBorder="1" applyAlignment="1" applyProtection="1">
      <alignment horizontal="right" vertical="top" wrapText="1" readingOrder="1"/>
    </xf>
    <xf numFmtId="164" fontId="6" fillId="0" borderId="23" xfId="2" applyNumberFormat="1" applyFont="1" applyFill="1" applyBorder="1" applyAlignment="1" applyProtection="1">
      <alignment horizontal="right" vertical="top" wrapText="1" readingOrder="1"/>
    </xf>
    <xf numFmtId="2" fontId="6" fillId="0" borderId="24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5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15" xfId="2" applyNumberFormat="1" applyFont="1" applyFill="1" applyBorder="1" applyAlignment="1" applyProtection="1">
      <alignment vertical="top" wrapText="1" readingOrder="1"/>
      <protection locked="0"/>
    </xf>
    <xf numFmtId="0" fontId="6" fillId="5" borderId="16" xfId="2" applyNumberFormat="1" applyFont="1" applyFill="1" applyBorder="1" applyAlignment="1" applyProtection="1">
      <alignment vertical="top" wrapText="1" readingOrder="1"/>
      <protection locked="0"/>
    </xf>
    <xf numFmtId="0" fontId="6" fillId="5" borderId="16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5" borderId="1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5" borderId="29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5" borderId="1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5" borderId="17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5" borderId="3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16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5" borderId="1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1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4" xfId="2" applyNumberFormat="1" applyFont="1" applyFill="1" applyBorder="1" applyAlignment="1" applyProtection="1">
      <alignment vertical="top" wrapText="1" readingOrder="1"/>
      <protection locked="0"/>
    </xf>
    <xf numFmtId="0" fontId="6" fillId="0" borderId="35" xfId="2" applyNumberFormat="1" applyFont="1" applyFill="1" applyBorder="1" applyAlignment="1" applyProtection="1">
      <alignment vertical="top" wrapText="1" readingOrder="1"/>
      <protection locked="0"/>
    </xf>
    <xf numFmtId="0" fontId="6" fillId="0" borderId="35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3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7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8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5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35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9" xfId="2" applyNumberFormat="1" applyFont="1" applyFill="1" applyBorder="1" applyAlignment="1" applyProtection="1">
      <alignment vertical="top" wrapText="1" readingOrder="1"/>
      <protection locked="0"/>
    </xf>
    <xf numFmtId="0" fontId="6" fillId="0" borderId="40" xfId="2" applyNumberFormat="1" applyFont="1" applyFill="1" applyBorder="1" applyAlignment="1" applyProtection="1">
      <alignment vertical="top" wrapText="1" readingOrder="1"/>
      <protection locked="0"/>
    </xf>
    <xf numFmtId="0" fontId="6" fillId="0" borderId="40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40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1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2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3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0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40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0" xfId="2" applyNumberFormat="1" applyFont="1" applyFill="1" applyBorder="1" applyAlignment="1" applyProtection="1">
      <alignment vertical="top" wrapText="1" readingOrder="1"/>
      <protection locked="0"/>
    </xf>
    <xf numFmtId="0" fontId="6" fillId="0" borderId="44" xfId="2" applyNumberFormat="1" applyFont="1" applyFill="1" applyBorder="1" applyAlignment="1" applyProtection="1">
      <alignment vertical="top" wrapText="1" readingOrder="1"/>
      <protection locked="0"/>
    </xf>
    <xf numFmtId="0" fontId="6" fillId="0" borderId="4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44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0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4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44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8" xfId="2" applyNumberFormat="1" applyFont="1" applyFill="1" applyBorder="1" applyAlignment="1" applyProtection="1">
      <alignment vertical="top" wrapText="1" readingOrder="1"/>
      <protection locked="0"/>
    </xf>
    <xf numFmtId="0" fontId="6" fillId="0" borderId="49" xfId="2" applyNumberFormat="1" applyFont="1" applyFill="1" applyBorder="1" applyAlignment="1" applyProtection="1">
      <alignment vertical="top" wrapText="1" readingOrder="1"/>
      <protection locked="0"/>
    </xf>
    <xf numFmtId="0" fontId="6" fillId="0" borderId="49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49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0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8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1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9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49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5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2" applyNumberFormat="1" applyFont="1" applyFill="1" applyBorder="1" applyAlignment="1" applyProtection="1">
      <alignment vertical="top" wrapText="1" readingOrder="1"/>
      <protection locked="0"/>
    </xf>
    <xf numFmtId="0" fontId="6" fillId="0" borderId="0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0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0" xfId="2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4" xfId="2" applyFont="1" applyBorder="1" applyAlignment="1" applyProtection="1">
      <alignment horizontal="center" vertical="center" wrapText="1" readingOrder="1"/>
      <protection locked="0"/>
    </xf>
    <xf numFmtId="0" fontId="7" fillId="0" borderId="5" xfId="2" applyFont="1" applyBorder="1" applyAlignment="1" applyProtection="1">
      <alignment horizontal="center" vertical="center" wrapText="1" readingOrder="1"/>
      <protection locked="0"/>
    </xf>
    <xf numFmtId="0" fontId="7" fillId="0" borderId="6" xfId="2" applyFont="1" applyBorder="1" applyAlignment="1" applyProtection="1">
      <alignment horizontal="center" vertical="center" wrapText="1" readingOrder="1"/>
      <protection locked="0"/>
    </xf>
    <xf numFmtId="0" fontId="7" fillId="0" borderId="7" xfId="2" applyFont="1" applyBorder="1" applyAlignment="1" applyProtection="1">
      <alignment horizontal="center" vertical="center" wrapText="1" readingOrder="1"/>
      <protection locked="0"/>
    </xf>
    <xf numFmtId="0" fontId="7" fillId="0" borderId="0" xfId="2" applyFont="1" applyFill="1" applyBorder="1" applyAlignment="1" applyProtection="1">
      <alignment horizontal="center" vertical="center" wrapText="1" readingOrder="1"/>
      <protection locked="0"/>
    </xf>
    <xf numFmtId="0" fontId="6" fillId="0" borderId="0" xfId="2" applyNumberFormat="1" applyFont="1" applyFill="1" applyBorder="1" applyAlignment="1" applyProtection="1"/>
    <xf numFmtId="0" fontId="6" fillId="6" borderId="2" xfId="2" applyFont="1" applyFill="1" applyBorder="1" applyAlignment="1" applyProtection="1">
      <alignment horizontal="left" vertical="center" wrapText="1" readingOrder="1"/>
      <protection locked="0"/>
    </xf>
    <xf numFmtId="0" fontId="6" fillId="6" borderId="8" xfId="2" applyFont="1" applyFill="1" applyBorder="1"/>
    <xf numFmtId="165" fontId="6" fillId="6" borderId="3" xfId="2" applyNumberFormat="1" applyFont="1" applyFill="1" applyBorder="1" applyAlignment="1" applyProtection="1">
      <alignment horizontal="right" vertical="top" wrapText="1" readingOrder="1"/>
      <protection locked="0"/>
    </xf>
    <xf numFmtId="165" fontId="6" fillId="6" borderId="1" xfId="2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0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" xfId="2" applyFont="1" applyBorder="1" applyAlignment="1" applyProtection="1">
      <alignment horizontal="left" vertical="center" wrapText="1" readingOrder="1"/>
      <protection locked="0"/>
    </xf>
    <xf numFmtId="165" fontId="6" fillId="0" borderId="3" xfId="2" applyNumberFormat="1" applyFont="1" applyBorder="1" applyAlignment="1" applyProtection="1">
      <alignment horizontal="right" vertical="top" wrapText="1" readingOrder="1"/>
      <protection locked="0"/>
    </xf>
    <xf numFmtId="165" fontId="6" fillId="0" borderId="1" xfId="2" applyNumberFormat="1" applyFont="1" applyBorder="1" applyAlignment="1" applyProtection="1">
      <alignment horizontal="right" vertical="top" wrapText="1" readingOrder="1"/>
      <protection locked="0"/>
    </xf>
    <xf numFmtId="0" fontId="6" fillId="6" borderId="9" xfId="2" applyFont="1" applyFill="1" applyBorder="1"/>
    <xf numFmtId="0" fontId="6" fillId="6" borderId="2" xfId="2" applyFont="1" applyFill="1" applyBorder="1" applyAlignment="1" applyProtection="1">
      <alignment vertical="top" wrapText="1" readingOrder="1"/>
      <protection locked="0"/>
    </xf>
    <xf numFmtId="0" fontId="6" fillId="0" borderId="2" xfId="2" applyFont="1" applyBorder="1" applyAlignment="1" applyProtection="1">
      <alignment vertical="top" wrapText="1" readingOrder="1"/>
      <protection locked="0"/>
    </xf>
    <xf numFmtId="4" fontId="8" fillId="0" borderId="0" xfId="2" applyNumberFormat="1" applyFont="1" applyAlignment="1">
      <alignment horizontal="left" vertical="top"/>
    </xf>
    <xf numFmtId="166" fontId="8" fillId="0" borderId="0" xfId="2" applyNumberFormat="1" applyFont="1" applyAlignment="1">
      <alignment horizontal="left"/>
    </xf>
    <xf numFmtId="167" fontId="8" fillId="0" borderId="0" xfId="2" applyNumberFormat="1" applyFont="1" applyFill="1" applyAlignment="1">
      <alignment vertical="top"/>
    </xf>
    <xf numFmtId="0" fontId="9" fillId="0" borderId="0" xfId="2" applyNumberFormat="1" applyFont="1" applyFill="1" applyAlignment="1" applyProtection="1"/>
    <xf numFmtId="0" fontId="9" fillId="0" borderId="0" xfId="2" applyNumberFormat="1" applyFont="1" applyFill="1" applyBorder="1" applyAlignment="1" applyProtection="1"/>
    <xf numFmtId="4" fontId="6" fillId="0" borderId="24" xfId="2" applyNumberFormat="1" applyFont="1" applyFill="1" applyBorder="1" applyAlignment="1" applyProtection="1">
      <alignment horizontal="right" vertical="top" wrapText="1" readingOrder="1"/>
      <protection locked="0"/>
    </xf>
    <xf numFmtId="4" fontId="6" fillId="0" borderId="2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2" applyFont="1"/>
    <xf numFmtId="0" fontId="7" fillId="0" borderId="0" xfId="2" applyNumberFormat="1" applyFont="1" applyFill="1" applyAlignment="1" applyProtection="1">
      <alignment horizontal="center"/>
    </xf>
    <xf numFmtId="0" fontId="7" fillId="0" borderId="29" xfId="2" applyNumberFormat="1" applyFont="1" applyFill="1" applyBorder="1" applyAlignment="1" applyProtection="1">
      <alignment horizontal="center" vertical="top" wrapText="1" readingOrder="1"/>
    </xf>
    <xf numFmtId="164" fontId="6" fillId="0" borderId="34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9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6" borderId="10" xfId="2" applyFont="1" applyFill="1" applyBorder="1"/>
    <xf numFmtId="0" fontId="7" fillId="0" borderId="0" xfId="2" applyFont="1" applyAlignment="1" applyProtection="1">
      <alignment horizontal="center" vertical="top" wrapText="1" readingOrder="1"/>
      <protection locked="0"/>
    </xf>
    <xf numFmtId="0" fontId="6" fillId="0" borderId="0" xfId="2" applyFont="1"/>
    <xf numFmtId="0" fontId="7" fillId="0" borderId="0" xfId="2" applyFont="1" applyAlignment="1" applyProtection="1">
      <alignment horizontal="right" vertical="top" wrapText="1" readingOrder="1"/>
      <protection locked="0"/>
    </xf>
    <xf numFmtId="0" fontId="7" fillId="0" borderId="11" xfId="2" applyFont="1" applyBorder="1" applyAlignment="1" applyProtection="1">
      <alignment horizontal="center" vertical="center" wrapText="1" readingOrder="1"/>
      <protection locked="0"/>
    </xf>
    <xf numFmtId="0" fontId="6" fillId="0" borderId="12" xfId="2" applyFont="1" applyBorder="1" applyAlignment="1"/>
    <xf numFmtId="0" fontId="8" fillId="0" borderId="0" xfId="3" applyFont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10" fillId="0" borderId="0" xfId="2" applyFont="1" applyAlignment="1">
      <alignment vertical="top" wrapText="1"/>
    </xf>
    <xf numFmtId="0" fontId="6" fillId="0" borderId="0" xfId="2" applyNumberFormat="1" applyFont="1" applyFill="1" applyAlignment="1" applyProtection="1">
      <alignment wrapText="1"/>
    </xf>
    <xf numFmtId="0" fontId="7" fillId="0" borderId="0" xfId="2" applyNumberFormat="1" applyFont="1" applyFill="1" applyAlignment="1" applyProtection="1">
      <alignment horizontal="center"/>
    </xf>
    <xf numFmtId="0" fontId="7" fillId="0" borderId="53" xfId="2" applyNumberFormat="1" applyFont="1" applyFill="1" applyBorder="1" applyAlignment="1" applyProtection="1">
      <alignment horizontal="center" vertical="top" wrapText="1" readingOrder="1"/>
    </xf>
    <xf numFmtId="0" fontId="6" fillId="0" borderId="54" xfId="2" applyNumberFormat="1" applyFont="1" applyFill="1" applyBorder="1" applyAlignment="1" applyProtection="1">
      <alignment vertical="top" wrapText="1" readingOrder="1"/>
    </xf>
    <xf numFmtId="0" fontId="7" fillId="0" borderId="55" xfId="2" applyNumberFormat="1" applyFont="1" applyFill="1" applyBorder="1" applyAlignment="1" applyProtection="1">
      <alignment horizontal="center" vertical="top" wrapText="1" readingOrder="1"/>
    </xf>
    <xf numFmtId="0" fontId="6" fillId="0" borderId="54" xfId="2" applyNumberFormat="1" applyFont="1" applyFill="1" applyBorder="1" applyAlignment="1" applyProtection="1">
      <alignment vertical="top" wrapText="1"/>
    </xf>
    <xf numFmtId="0" fontId="6" fillId="0" borderId="56" xfId="2" applyNumberFormat="1" applyFont="1" applyFill="1" applyBorder="1" applyAlignment="1" applyProtection="1">
      <alignment vertical="top" wrapText="1"/>
    </xf>
    <xf numFmtId="0" fontId="7" fillId="0" borderId="57" xfId="2" applyNumberFormat="1" applyFont="1" applyFill="1" applyBorder="1" applyAlignment="1" applyProtection="1">
      <alignment horizontal="center" vertical="center" wrapText="1" readingOrder="1"/>
    </xf>
    <xf numFmtId="0" fontId="6" fillId="0" borderId="58" xfId="2" applyFont="1" applyBorder="1" applyAlignment="1">
      <alignment horizontal="center" vertical="center" wrapText="1" readingOrder="1"/>
    </xf>
    <xf numFmtId="0" fontId="6" fillId="0" borderId="59" xfId="2" applyFont="1" applyBorder="1" applyAlignment="1">
      <alignment horizontal="center" vertical="center" wrapText="1" readingOrder="1"/>
    </xf>
    <xf numFmtId="0" fontId="7" fillId="0" borderId="60" xfId="2" applyNumberFormat="1" applyFont="1" applyFill="1" applyBorder="1" applyAlignment="1" applyProtection="1">
      <alignment horizontal="center" vertical="center" wrapText="1" readingOrder="1"/>
    </xf>
    <xf numFmtId="0" fontId="6" fillId="0" borderId="61" xfId="2" applyFont="1" applyBorder="1" applyAlignment="1">
      <alignment horizontal="center" vertical="center" wrapText="1" readingOrder="1"/>
    </xf>
    <xf numFmtId="0" fontId="6" fillId="0" borderId="62" xfId="2" applyFont="1" applyBorder="1" applyAlignment="1">
      <alignment horizontal="center" vertical="center" wrapText="1" readingOrder="1"/>
    </xf>
    <xf numFmtId="0" fontId="7" fillId="0" borderId="29" xfId="2" applyNumberFormat="1" applyFont="1" applyFill="1" applyBorder="1" applyAlignment="1" applyProtection="1">
      <alignment horizontal="center" vertical="top" wrapText="1" readingOrder="1"/>
    </xf>
    <xf numFmtId="0" fontId="6" fillId="0" borderId="63" xfId="2" applyNumberFormat="1" applyFont="1" applyFill="1" applyBorder="1" applyAlignment="1" applyProtection="1">
      <alignment vertical="top" wrapText="1"/>
    </xf>
    <xf numFmtId="0" fontId="6" fillId="0" borderId="64" xfId="2" applyNumberFormat="1" applyFont="1" applyFill="1" applyBorder="1" applyAlignment="1" applyProtection="1">
      <alignment vertical="top" wrapText="1"/>
    </xf>
  </cellXfs>
  <cellStyles count="6">
    <cellStyle name="Įprastas" xfId="0" builtinId="0"/>
    <cellStyle name="Įprastas 2" xfId="1"/>
    <cellStyle name="Įprastas 3" xfId="2"/>
    <cellStyle name="Normal 2" xfId="3"/>
    <cellStyle name="Normal 3" xfId="4"/>
    <cellStyle name="Paprasta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8" sqref="B18"/>
    </sheetView>
  </sheetViews>
  <sheetFormatPr defaultColWidth="9.109375" defaultRowHeight="13.2" x14ac:dyDescent="0.25"/>
  <cols>
    <col min="1" max="1" width="9.88671875" style="1" customWidth="1"/>
    <col min="2" max="2" width="34.6640625" style="1" customWidth="1"/>
    <col min="3" max="3" width="5.5546875" style="1" customWidth="1"/>
    <col min="4" max="5" width="10.44140625" style="1" customWidth="1"/>
    <col min="6" max="6" width="10.88671875" style="1" customWidth="1"/>
    <col min="7" max="7" width="8" style="1" customWidth="1"/>
    <col min="8" max="8" width="10" style="1" customWidth="1"/>
    <col min="9" max="9" width="9.6640625" style="1" customWidth="1"/>
    <col min="10" max="10" width="11.109375" style="1" customWidth="1"/>
    <col min="11" max="11" width="7.44140625" style="1" customWidth="1"/>
    <col min="12" max="13" width="9.88671875" style="1" customWidth="1"/>
    <col min="14" max="14" width="42.6640625" style="1" customWidth="1"/>
    <col min="15" max="15" width="9" style="1" customWidth="1"/>
    <col min="16" max="18" width="8.6640625" style="1" customWidth="1"/>
    <col min="19" max="16384" width="9.109375" style="1"/>
  </cols>
  <sheetData>
    <row r="1" spans="1:18" ht="41.25" customHeight="1" x14ac:dyDescent="0.25">
      <c r="O1" s="173" t="s">
        <v>37</v>
      </c>
      <c r="P1" s="173"/>
      <c r="Q1" s="173"/>
      <c r="R1" s="173"/>
    </row>
    <row r="3" spans="1:18" s="160" customFormat="1" x14ac:dyDescent="0.25">
      <c r="A3" s="174" t="s">
        <v>38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3.8" thickBot="1" x14ac:dyDescent="0.3"/>
    <row r="5" spans="1:18" ht="26.4" x14ac:dyDescent="0.25">
      <c r="A5" s="2" t="s">
        <v>1</v>
      </c>
      <c r="B5" s="3" t="s">
        <v>39</v>
      </c>
      <c r="C5" s="3" t="s">
        <v>40</v>
      </c>
      <c r="D5" s="175" t="s">
        <v>41</v>
      </c>
      <c r="E5" s="176"/>
      <c r="F5" s="176"/>
      <c r="G5" s="176"/>
      <c r="H5" s="177" t="s">
        <v>42</v>
      </c>
      <c r="I5" s="178"/>
      <c r="J5" s="178"/>
      <c r="K5" s="179"/>
      <c r="L5" s="180" t="s">
        <v>43</v>
      </c>
      <c r="M5" s="183" t="s">
        <v>44</v>
      </c>
      <c r="N5" s="175" t="s">
        <v>45</v>
      </c>
      <c r="O5" s="178"/>
      <c r="P5" s="178"/>
      <c r="Q5" s="178"/>
      <c r="R5" s="179"/>
    </row>
    <row r="6" spans="1:18" ht="26.4" x14ac:dyDescent="0.25">
      <c r="A6" s="4"/>
      <c r="B6" s="5"/>
      <c r="C6" s="6"/>
      <c r="D6" s="6" t="s">
        <v>46</v>
      </c>
      <c r="E6" s="6" t="s">
        <v>47</v>
      </c>
      <c r="F6" s="7"/>
      <c r="G6" s="161" t="s">
        <v>48</v>
      </c>
      <c r="H6" s="8" t="s">
        <v>46</v>
      </c>
      <c r="I6" s="6" t="s">
        <v>47</v>
      </c>
      <c r="J6" s="7"/>
      <c r="K6" s="9" t="s">
        <v>49</v>
      </c>
      <c r="L6" s="181"/>
      <c r="M6" s="184"/>
      <c r="N6" s="6" t="s">
        <v>50</v>
      </c>
      <c r="O6" s="6" t="s">
        <v>5</v>
      </c>
      <c r="P6" s="186" t="s">
        <v>51</v>
      </c>
      <c r="Q6" s="187"/>
      <c r="R6" s="188"/>
    </row>
    <row r="7" spans="1:18" ht="28.5" customHeight="1" thickBot="1" x14ac:dyDescent="0.3">
      <c r="A7" s="10"/>
      <c r="B7" s="11"/>
      <c r="C7" s="12"/>
      <c r="D7" s="12"/>
      <c r="E7" s="12" t="s">
        <v>46</v>
      </c>
      <c r="F7" s="12" t="s">
        <v>52</v>
      </c>
      <c r="G7" s="13"/>
      <c r="H7" s="14"/>
      <c r="I7" s="12" t="s">
        <v>53</v>
      </c>
      <c r="J7" s="12" t="s">
        <v>52</v>
      </c>
      <c r="K7" s="15"/>
      <c r="L7" s="182"/>
      <c r="M7" s="185"/>
      <c r="N7" s="12"/>
      <c r="O7" s="12"/>
      <c r="P7" s="12" t="s">
        <v>54</v>
      </c>
      <c r="Q7" s="12" t="s">
        <v>55</v>
      </c>
      <c r="R7" s="16" t="s">
        <v>56</v>
      </c>
    </row>
    <row r="8" spans="1:18" ht="17.25" customHeight="1" thickBot="1" x14ac:dyDescent="0.3">
      <c r="A8" s="17" t="s">
        <v>2</v>
      </c>
      <c r="B8" s="18" t="s">
        <v>0</v>
      </c>
      <c r="C8" s="19"/>
      <c r="D8" s="20">
        <f t="shared" ref="D8:M8" si="0">SUM(D9:D9)</f>
        <v>3642.5</v>
      </c>
      <c r="E8" s="20">
        <f t="shared" si="0"/>
        <v>3537.1</v>
      </c>
      <c r="F8" s="20">
        <f t="shared" si="0"/>
        <v>1205.5999999999999</v>
      </c>
      <c r="G8" s="21">
        <f t="shared" si="0"/>
        <v>105.4</v>
      </c>
      <c r="H8" s="22">
        <f t="shared" si="0"/>
        <v>2654.1</v>
      </c>
      <c r="I8" s="20">
        <f t="shared" si="0"/>
        <v>2636.1</v>
      </c>
      <c r="J8" s="20">
        <f t="shared" si="0"/>
        <v>40</v>
      </c>
      <c r="K8" s="23">
        <f t="shared" si="0"/>
        <v>18</v>
      </c>
      <c r="L8" s="24">
        <f t="shared" si="0"/>
        <v>3747</v>
      </c>
      <c r="M8" s="20">
        <f t="shared" si="0"/>
        <v>4217</v>
      </c>
      <c r="N8" s="19"/>
      <c r="O8" s="25"/>
      <c r="P8" s="26"/>
      <c r="Q8" s="26"/>
      <c r="R8" s="27"/>
    </row>
    <row r="9" spans="1:18" ht="17.25" customHeight="1" thickBot="1" x14ac:dyDescent="0.3">
      <c r="A9" s="28" t="s">
        <v>4</v>
      </c>
      <c r="B9" s="29" t="s">
        <v>3</v>
      </c>
      <c r="C9" s="30"/>
      <c r="D9" s="31">
        <f t="shared" ref="D9:M9" si="1">D10+D20+D27</f>
        <v>3642.5</v>
      </c>
      <c r="E9" s="31">
        <f t="shared" si="1"/>
        <v>3537.1</v>
      </c>
      <c r="F9" s="31">
        <f t="shared" si="1"/>
        <v>1205.5999999999999</v>
      </c>
      <c r="G9" s="32">
        <f t="shared" si="1"/>
        <v>105.4</v>
      </c>
      <c r="H9" s="33">
        <f t="shared" si="1"/>
        <v>2654.1</v>
      </c>
      <c r="I9" s="31">
        <f t="shared" si="1"/>
        <v>2636.1</v>
      </c>
      <c r="J9" s="31">
        <f t="shared" si="1"/>
        <v>40</v>
      </c>
      <c r="K9" s="34">
        <f t="shared" si="1"/>
        <v>18</v>
      </c>
      <c r="L9" s="35">
        <f t="shared" si="1"/>
        <v>3747</v>
      </c>
      <c r="M9" s="31">
        <f t="shared" si="1"/>
        <v>4217</v>
      </c>
      <c r="N9" s="30" t="s">
        <v>6</v>
      </c>
      <c r="O9" s="36" t="s">
        <v>7</v>
      </c>
      <c r="P9" s="37" t="s">
        <v>8</v>
      </c>
      <c r="Q9" s="37" t="s">
        <v>8</v>
      </c>
      <c r="R9" s="38" t="s">
        <v>8</v>
      </c>
    </row>
    <row r="10" spans="1:18" ht="31.5" customHeight="1" thickBot="1" x14ac:dyDescent="0.3">
      <c r="A10" s="39" t="s">
        <v>57</v>
      </c>
      <c r="B10" s="40" t="s">
        <v>58</v>
      </c>
      <c r="C10" s="41"/>
      <c r="D10" s="42">
        <f t="shared" ref="D10:M10" si="2">D11+D13+D16</f>
        <v>584</v>
      </c>
      <c r="E10" s="42">
        <f t="shared" si="2"/>
        <v>569</v>
      </c>
      <c r="F10" s="42">
        <f t="shared" si="2"/>
        <v>0</v>
      </c>
      <c r="G10" s="43">
        <f t="shared" si="2"/>
        <v>15</v>
      </c>
      <c r="H10" s="44">
        <f t="shared" si="2"/>
        <v>468</v>
      </c>
      <c r="I10" s="42">
        <f t="shared" si="2"/>
        <v>468</v>
      </c>
      <c r="J10" s="42">
        <f t="shared" si="2"/>
        <v>0</v>
      </c>
      <c r="K10" s="45">
        <f t="shared" si="2"/>
        <v>0</v>
      </c>
      <c r="L10" s="46">
        <f t="shared" si="2"/>
        <v>720</v>
      </c>
      <c r="M10" s="42">
        <f t="shared" si="2"/>
        <v>845</v>
      </c>
      <c r="N10" s="41" t="s">
        <v>9</v>
      </c>
      <c r="O10" s="47" t="s">
        <v>7</v>
      </c>
      <c r="P10" s="48" t="s">
        <v>10</v>
      </c>
      <c r="Q10" s="48" t="s">
        <v>10</v>
      </c>
      <c r="R10" s="49" t="s">
        <v>10</v>
      </c>
    </row>
    <row r="11" spans="1:18" ht="14.25" customHeight="1" x14ac:dyDescent="0.25">
      <c r="A11" s="50" t="s">
        <v>59</v>
      </c>
      <c r="B11" s="51" t="s">
        <v>60</v>
      </c>
      <c r="C11" s="52" t="s">
        <v>61</v>
      </c>
      <c r="D11" s="53">
        <f>SUM(D12:D12)+480</f>
        <v>480</v>
      </c>
      <c r="E11" s="53">
        <f>SUM(E12:E12)+480</f>
        <v>480</v>
      </c>
      <c r="F11" s="53">
        <f>SUM(F12:F12)</f>
        <v>0</v>
      </c>
      <c r="G11" s="54">
        <f>SUM(G12:G12)</f>
        <v>0</v>
      </c>
      <c r="H11" s="55">
        <f>I11+K11</f>
        <v>364</v>
      </c>
      <c r="I11" s="53">
        <f>SUM(I12:I12)+364</f>
        <v>364</v>
      </c>
      <c r="J11" s="53">
        <f>SUM(J12:J12)</f>
        <v>0</v>
      </c>
      <c r="K11" s="56">
        <f>SUM(K12:K12)</f>
        <v>0</v>
      </c>
      <c r="L11" s="57">
        <f>SUM(L12:L12)+600</f>
        <v>600</v>
      </c>
      <c r="M11" s="53">
        <f>SUM(M12:M12)+700</f>
        <v>700</v>
      </c>
      <c r="N11" s="52" t="s">
        <v>11</v>
      </c>
      <c r="O11" s="58" t="s">
        <v>12</v>
      </c>
      <c r="P11" s="59" t="s">
        <v>13</v>
      </c>
      <c r="Q11" s="59" t="s">
        <v>13</v>
      </c>
      <c r="R11" s="60" t="s">
        <v>13</v>
      </c>
    </row>
    <row r="12" spans="1:18" ht="27" thickBot="1" x14ac:dyDescent="0.3">
      <c r="A12" s="61"/>
      <c r="B12" s="62"/>
      <c r="C12" s="63"/>
      <c r="D12" s="64">
        <v>0</v>
      </c>
      <c r="E12" s="64">
        <v>0</v>
      </c>
      <c r="F12" s="64">
        <v>0</v>
      </c>
      <c r="G12" s="65">
        <v>0</v>
      </c>
      <c r="H12" s="66">
        <f>I12+K12</f>
        <v>0</v>
      </c>
      <c r="I12" s="64">
        <v>0</v>
      </c>
      <c r="J12" s="64">
        <v>0</v>
      </c>
      <c r="K12" s="67">
        <v>0</v>
      </c>
      <c r="L12" s="68">
        <v>0</v>
      </c>
      <c r="M12" s="64">
        <v>0</v>
      </c>
      <c r="N12" s="63" t="s">
        <v>14</v>
      </c>
      <c r="O12" s="69" t="s">
        <v>12</v>
      </c>
      <c r="P12" s="70" t="s">
        <v>15</v>
      </c>
      <c r="Q12" s="70" t="s">
        <v>15</v>
      </c>
      <c r="R12" s="71" t="s">
        <v>15</v>
      </c>
    </row>
    <row r="13" spans="1:18" ht="26.4" x14ac:dyDescent="0.25">
      <c r="A13" s="50" t="s">
        <v>62</v>
      </c>
      <c r="B13" s="51" t="s">
        <v>63</v>
      </c>
      <c r="C13" s="52" t="s">
        <v>61</v>
      </c>
      <c r="D13" s="53">
        <f>SUM(D14:D15)+90</f>
        <v>90</v>
      </c>
      <c r="E13" s="53">
        <f>SUM(E14:E15)+75</f>
        <v>75</v>
      </c>
      <c r="F13" s="53">
        <f>SUM(F14:F15)</f>
        <v>0</v>
      </c>
      <c r="G13" s="54">
        <f>SUM(G14:G15)+15</f>
        <v>15</v>
      </c>
      <c r="H13" s="72">
        <f>I13+K13</f>
        <v>90</v>
      </c>
      <c r="I13" s="53">
        <f>SUM(I14:I15)+90</f>
        <v>90</v>
      </c>
      <c r="J13" s="53">
        <f>SUM(J14:J15)</f>
        <v>0</v>
      </c>
      <c r="K13" s="56">
        <f>SUM(K14:K15)</f>
        <v>0</v>
      </c>
      <c r="L13" s="57">
        <f>SUM(L14:L15)+100</f>
        <v>100</v>
      </c>
      <c r="M13" s="53">
        <f>SUM(M14:M15)+120</f>
        <v>120</v>
      </c>
      <c r="N13" s="52" t="s">
        <v>11</v>
      </c>
      <c r="O13" s="58" t="s">
        <v>12</v>
      </c>
      <c r="P13" s="157">
        <v>3000</v>
      </c>
      <c r="Q13" s="157">
        <v>3200</v>
      </c>
      <c r="R13" s="158">
        <v>3300</v>
      </c>
    </row>
    <row r="14" spans="1:18" x14ac:dyDescent="0.25">
      <c r="A14" s="61"/>
      <c r="B14" s="62"/>
      <c r="C14" s="63"/>
      <c r="D14" s="64">
        <v>0</v>
      </c>
      <c r="E14" s="64">
        <v>0</v>
      </c>
      <c r="F14" s="64">
        <v>0</v>
      </c>
      <c r="G14" s="65">
        <v>0</v>
      </c>
      <c r="H14" s="73">
        <f>I14+K14</f>
        <v>0</v>
      </c>
      <c r="I14" s="64">
        <v>0</v>
      </c>
      <c r="J14" s="64">
        <v>0</v>
      </c>
      <c r="K14" s="67">
        <v>0</v>
      </c>
      <c r="L14" s="68">
        <v>0</v>
      </c>
      <c r="M14" s="64">
        <v>0</v>
      </c>
      <c r="N14" s="63" t="s">
        <v>14</v>
      </c>
      <c r="O14" s="69" t="s">
        <v>12</v>
      </c>
      <c r="P14" s="70" t="s">
        <v>16</v>
      </c>
      <c r="Q14" s="70" t="s">
        <v>16</v>
      </c>
      <c r="R14" s="71" t="s">
        <v>17</v>
      </c>
    </row>
    <row r="15" spans="1:18" ht="13.8" thickBot="1" x14ac:dyDescent="0.3">
      <c r="A15" s="61"/>
      <c r="B15" s="62"/>
      <c r="C15" s="63"/>
      <c r="D15" s="64">
        <v>0</v>
      </c>
      <c r="E15" s="64">
        <v>0</v>
      </c>
      <c r="F15" s="64">
        <v>0</v>
      </c>
      <c r="G15" s="65">
        <v>0</v>
      </c>
      <c r="H15" s="66">
        <f>I15+K15</f>
        <v>0</v>
      </c>
      <c r="I15" s="64">
        <v>0</v>
      </c>
      <c r="J15" s="64">
        <v>0</v>
      </c>
      <c r="K15" s="67">
        <v>0</v>
      </c>
      <c r="L15" s="68">
        <v>0</v>
      </c>
      <c r="M15" s="64">
        <v>0</v>
      </c>
      <c r="N15" s="63" t="s">
        <v>18</v>
      </c>
      <c r="O15" s="69" t="s">
        <v>19</v>
      </c>
      <c r="P15" s="70" t="s">
        <v>10</v>
      </c>
      <c r="Q15" s="70" t="s">
        <v>10</v>
      </c>
      <c r="R15" s="71" t="s">
        <v>10</v>
      </c>
    </row>
    <row r="16" spans="1:18" ht="33" customHeight="1" x14ac:dyDescent="0.25">
      <c r="A16" s="50" t="s">
        <v>64</v>
      </c>
      <c r="B16" s="51" t="s">
        <v>65</v>
      </c>
      <c r="C16" s="52"/>
      <c r="D16" s="53">
        <f t="shared" ref="D16:M16" si="3">SUM(D17:D19)</f>
        <v>14</v>
      </c>
      <c r="E16" s="53">
        <f t="shared" si="3"/>
        <v>14</v>
      </c>
      <c r="F16" s="53">
        <f t="shared" si="3"/>
        <v>0</v>
      </c>
      <c r="G16" s="54">
        <f t="shared" si="3"/>
        <v>0</v>
      </c>
      <c r="H16" s="74">
        <f t="shared" si="3"/>
        <v>14</v>
      </c>
      <c r="I16" s="53">
        <f t="shared" si="3"/>
        <v>14</v>
      </c>
      <c r="J16" s="53">
        <f t="shared" si="3"/>
        <v>0</v>
      </c>
      <c r="K16" s="56">
        <f t="shared" si="3"/>
        <v>0</v>
      </c>
      <c r="L16" s="57">
        <f t="shared" si="3"/>
        <v>20</v>
      </c>
      <c r="M16" s="53">
        <f t="shared" si="3"/>
        <v>25</v>
      </c>
      <c r="N16" s="52" t="s">
        <v>20</v>
      </c>
      <c r="O16" s="58" t="s">
        <v>19</v>
      </c>
      <c r="P16" s="75">
        <v>5</v>
      </c>
      <c r="Q16" s="59" t="s">
        <v>21</v>
      </c>
      <c r="R16" s="60" t="s">
        <v>21</v>
      </c>
    </row>
    <row r="17" spans="1:18" x14ac:dyDescent="0.25">
      <c r="A17" s="61"/>
      <c r="B17" s="62"/>
      <c r="C17" s="63"/>
      <c r="D17" s="64">
        <v>0</v>
      </c>
      <c r="E17" s="64">
        <v>0</v>
      </c>
      <c r="F17" s="64">
        <v>0</v>
      </c>
      <c r="G17" s="65">
        <v>0</v>
      </c>
      <c r="H17" s="76">
        <v>0</v>
      </c>
      <c r="I17" s="64">
        <v>0</v>
      </c>
      <c r="J17" s="64">
        <v>0</v>
      </c>
      <c r="K17" s="67">
        <v>0</v>
      </c>
      <c r="L17" s="68">
        <v>0</v>
      </c>
      <c r="M17" s="64">
        <v>0</v>
      </c>
      <c r="N17" s="63" t="s">
        <v>14</v>
      </c>
      <c r="O17" s="69" t="s">
        <v>12</v>
      </c>
      <c r="P17" s="70" t="s">
        <v>22</v>
      </c>
      <c r="Q17" s="70" t="s">
        <v>23</v>
      </c>
      <c r="R17" s="71" t="s">
        <v>23</v>
      </c>
    </row>
    <row r="18" spans="1:18" x14ac:dyDescent="0.25">
      <c r="A18" s="61"/>
      <c r="B18" s="62"/>
      <c r="C18" s="63" t="s">
        <v>61</v>
      </c>
      <c r="D18" s="64">
        <v>14</v>
      </c>
      <c r="E18" s="64">
        <v>14</v>
      </c>
      <c r="F18" s="64">
        <v>0</v>
      </c>
      <c r="G18" s="65">
        <v>0</v>
      </c>
      <c r="H18" s="76">
        <f>I18+K18</f>
        <v>14</v>
      </c>
      <c r="I18" s="64">
        <v>14</v>
      </c>
      <c r="J18" s="64">
        <v>0</v>
      </c>
      <c r="K18" s="67">
        <v>0</v>
      </c>
      <c r="L18" s="68">
        <v>20</v>
      </c>
      <c r="M18" s="64">
        <v>25</v>
      </c>
      <c r="N18" s="63"/>
      <c r="O18" s="69"/>
      <c r="P18" s="70"/>
      <c r="Q18" s="70"/>
      <c r="R18" s="71"/>
    </row>
    <row r="19" spans="1:18" ht="13.8" thickBot="1" x14ac:dyDescent="0.3">
      <c r="A19" s="61"/>
      <c r="B19" s="62"/>
      <c r="C19" s="63" t="s">
        <v>66</v>
      </c>
      <c r="D19" s="64">
        <v>0</v>
      </c>
      <c r="E19" s="64">
        <v>0</v>
      </c>
      <c r="F19" s="64">
        <v>0</v>
      </c>
      <c r="G19" s="65">
        <v>0</v>
      </c>
      <c r="H19" s="76">
        <f>I19+K19</f>
        <v>0</v>
      </c>
      <c r="I19" s="64">
        <v>0</v>
      </c>
      <c r="J19" s="64">
        <v>0</v>
      </c>
      <c r="K19" s="67">
        <v>0</v>
      </c>
      <c r="L19" s="68">
        <v>0</v>
      </c>
      <c r="M19" s="64">
        <v>0</v>
      </c>
      <c r="N19" s="63"/>
      <c r="O19" s="69"/>
      <c r="P19" s="70"/>
      <c r="Q19" s="70"/>
      <c r="R19" s="71"/>
    </row>
    <row r="20" spans="1:18" ht="26.4" x14ac:dyDescent="0.25">
      <c r="A20" s="39" t="s">
        <v>67</v>
      </c>
      <c r="B20" s="40" t="s">
        <v>68</v>
      </c>
      <c r="C20" s="41"/>
      <c r="D20" s="42">
        <f t="shared" ref="D20:M20" si="4">D21+D22+D25+D26</f>
        <v>3023.5</v>
      </c>
      <c r="E20" s="42">
        <f t="shared" si="4"/>
        <v>2938.1</v>
      </c>
      <c r="F20" s="42">
        <f t="shared" si="4"/>
        <v>1205.5999999999999</v>
      </c>
      <c r="G20" s="43">
        <f t="shared" si="4"/>
        <v>85.4</v>
      </c>
      <c r="H20" s="44">
        <f t="shared" si="4"/>
        <v>2156.1</v>
      </c>
      <c r="I20" s="42">
        <f t="shared" si="4"/>
        <v>2146.1</v>
      </c>
      <c r="J20" s="42">
        <f t="shared" si="4"/>
        <v>40</v>
      </c>
      <c r="K20" s="45">
        <f t="shared" si="4"/>
        <v>10</v>
      </c>
      <c r="L20" s="46">
        <f t="shared" si="4"/>
        <v>2987</v>
      </c>
      <c r="M20" s="42">
        <f t="shared" si="4"/>
        <v>3327</v>
      </c>
      <c r="N20" s="41" t="s">
        <v>24</v>
      </c>
      <c r="O20" s="47" t="s">
        <v>19</v>
      </c>
      <c r="P20" s="48" t="s">
        <v>25</v>
      </c>
      <c r="Q20" s="48" t="s">
        <v>26</v>
      </c>
      <c r="R20" s="49" t="s">
        <v>26</v>
      </c>
    </row>
    <row r="21" spans="1:18" ht="27" thickBot="1" x14ac:dyDescent="0.3">
      <c r="A21" s="77"/>
      <c r="B21" s="78"/>
      <c r="C21" s="79"/>
      <c r="D21" s="80">
        <v>0</v>
      </c>
      <c r="E21" s="80">
        <v>0</v>
      </c>
      <c r="F21" s="80">
        <v>0</v>
      </c>
      <c r="G21" s="81">
        <v>0</v>
      </c>
      <c r="H21" s="82">
        <v>0</v>
      </c>
      <c r="I21" s="80">
        <v>0</v>
      </c>
      <c r="J21" s="80">
        <v>0</v>
      </c>
      <c r="K21" s="83">
        <v>0</v>
      </c>
      <c r="L21" s="84">
        <v>0</v>
      </c>
      <c r="M21" s="80">
        <v>0</v>
      </c>
      <c r="N21" s="79" t="s">
        <v>27</v>
      </c>
      <c r="O21" s="85" t="s">
        <v>19</v>
      </c>
      <c r="P21" s="86" t="s">
        <v>28</v>
      </c>
      <c r="Q21" s="86" t="s">
        <v>28</v>
      </c>
      <c r="R21" s="87" t="s">
        <v>28</v>
      </c>
    </row>
    <row r="22" spans="1:18" ht="39.6" x14ac:dyDescent="0.25">
      <c r="A22" s="50" t="s">
        <v>69</v>
      </c>
      <c r="B22" s="51" t="s">
        <v>70</v>
      </c>
      <c r="C22" s="52"/>
      <c r="D22" s="53">
        <f t="shared" ref="D22:M22" si="5">SUM(D23:D24)</f>
        <v>1818</v>
      </c>
      <c r="E22" s="53">
        <f t="shared" si="5"/>
        <v>1756</v>
      </c>
      <c r="F22" s="53">
        <f t="shared" si="5"/>
        <v>410</v>
      </c>
      <c r="G22" s="54">
        <f t="shared" si="5"/>
        <v>62</v>
      </c>
      <c r="H22" s="74">
        <f t="shared" si="5"/>
        <v>1264</v>
      </c>
      <c r="I22" s="53">
        <f t="shared" si="5"/>
        <v>1254</v>
      </c>
      <c r="J22" s="53">
        <f t="shared" si="5"/>
        <v>40</v>
      </c>
      <c r="K22" s="56">
        <f t="shared" si="5"/>
        <v>10</v>
      </c>
      <c r="L22" s="57">
        <f t="shared" si="5"/>
        <v>1687</v>
      </c>
      <c r="M22" s="53">
        <f t="shared" si="5"/>
        <v>1927</v>
      </c>
      <c r="N22" s="52" t="s">
        <v>29</v>
      </c>
      <c r="O22" s="58" t="s">
        <v>7</v>
      </c>
      <c r="P22" s="59" t="s">
        <v>28</v>
      </c>
      <c r="Q22" s="59" t="s">
        <v>28</v>
      </c>
      <c r="R22" s="60" t="s">
        <v>28</v>
      </c>
    </row>
    <row r="23" spans="1:18" x14ac:dyDescent="0.25">
      <c r="A23" s="61"/>
      <c r="B23" s="62"/>
      <c r="C23" s="63" t="s">
        <v>71</v>
      </c>
      <c r="D23" s="64">
        <v>246.5</v>
      </c>
      <c r="E23" s="64">
        <v>236.5</v>
      </c>
      <c r="F23" s="64">
        <v>40</v>
      </c>
      <c r="G23" s="65">
        <v>10</v>
      </c>
      <c r="H23" s="76">
        <f>I23+K23</f>
        <v>246.5</v>
      </c>
      <c r="I23" s="64">
        <v>236.5</v>
      </c>
      <c r="J23" s="64">
        <v>40</v>
      </c>
      <c r="K23" s="67">
        <v>10</v>
      </c>
      <c r="L23" s="68">
        <v>280</v>
      </c>
      <c r="M23" s="64">
        <v>320</v>
      </c>
      <c r="N23" s="63"/>
      <c r="O23" s="69"/>
      <c r="P23" s="70"/>
      <c r="Q23" s="70"/>
      <c r="R23" s="71"/>
    </row>
    <row r="24" spans="1:18" ht="13.8" thickBot="1" x14ac:dyDescent="0.3">
      <c r="A24" s="88"/>
      <c r="B24" s="89"/>
      <c r="C24" s="90" t="s">
        <v>61</v>
      </c>
      <c r="D24" s="91">
        <v>1571.5</v>
      </c>
      <c r="E24" s="91">
        <v>1519.5</v>
      </c>
      <c r="F24" s="91">
        <v>370</v>
      </c>
      <c r="G24" s="92">
        <v>52</v>
      </c>
      <c r="H24" s="162">
        <f>I24+K24</f>
        <v>1017.5</v>
      </c>
      <c r="I24" s="91">
        <v>1017.5</v>
      </c>
      <c r="J24" s="91"/>
      <c r="K24" s="93">
        <v>0</v>
      </c>
      <c r="L24" s="94">
        <v>1407</v>
      </c>
      <c r="M24" s="91">
        <v>1607</v>
      </c>
      <c r="N24" s="90"/>
      <c r="O24" s="95"/>
      <c r="P24" s="96"/>
      <c r="Q24" s="96"/>
      <c r="R24" s="97"/>
    </row>
    <row r="25" spans="1:18" ht="27" thickBot="1" x14ac:dyDescent="0.3">
      <c r="A25" s="98" t="s">
        <v>72</v>
      </c>
      <c r="B25" s="99" t="s">
        <v>73</v>
      </c>
      <c r="C25" s="100" t="s">
        <v>61</v>
      </c>
      <c r="D25" s="101">
        <v>1205.5</v>
      </c>
      <c r="E25" s="101">
        <v>1182.0999999999999</v>
      </c>
      <c r="F25" s="101">
        <v>795.6</v>
      </c>
      <c r="G25" s="102">
        <v>23.4</v>
      </c>
      <c r="H25" s="163">
        <f>I25+K25</f>
        <v>892.1</v>
      </c>
      <c r="I25" s="101">
        <v>892.1</v>
      </c>
      <c r="J25" s="101"/>
      <c r="K25" s="103">
        <v>0</v>
      </c>
      <c r="L25" s="104">
        <v>1300</v>
      </c>
      <c r="M25" s="101">
        <v>1400</v>
      </c>
      <c r="N25" s="100" t="s">
        <v>30</v>
      </c>
      <c r="O25" s="105" t="s">
        <v>19</v>
      </c>
      <c r="P25" s="106" t="s">
        <v>31</v>
      </c>
      <c r="Q25" s="106" t="s">
        <v>31</v>
      </c>
      <c r="R25" s="107" t="s">
        <v>31</v>
      </c>
    </row>
    <row r="26" spans="1:18" ht="27" hidden="1" thickBot="1" x14ac:dyDescent="0.3">
      <c r="A26" s="108" t="s">
        <v>74</v>
      </c>
      <c r="B26" s="109"/>
      <c r="C26" s="110"/>
      <c r="D26" s="111">
        <v>0</v>
      </c>
      <c r="E26" s="111">
        <v>0</v>
      </c>
      <c r="F26" s="111">
        <v>0</v>
      </c>
      <c r="G26" s="112">
        <v>0</v>
      </c>
      <c r="H26" s="113">
        <v>0</v>
      </c>
      <c r="I26" s="111">
        <v>0</v>
      </c>
      <c r="J26" s="111">
        <v>0</v>
      </c>
      <c r="K26" s="114">
        <v>0</v>
      </c>
      <c r="L26" s="115">
        <v>0</v>
      </c>
      <c r="M26" s="111">
        <v>0</v>
      </c>
      <c r="N26" s="110"/>
      <c r="O26" s="116"/>
      <c r="P26" s="117"/>
      <c r="Q26" s="117"/>
      <c r="R26" s="118"/>
    </row>
    <row r="27" spans="1:18" ht="27" thickBot="1" x14ac:dyDescent="0.3">
      <c r="A27" s="39" t="s">
        <v>75</v>
      </c>
      <c r="B27" s="40" t="s">
        <v>76</v>
      </c>
      <c r="C27" s="41"/>
      <c r="D27" s="42">
        <f t="shared" ref="D27:M27" si="6">SUM(D28:D28)</f>
        <v>35</v>
      </c>
      <c r="E27" s="42">
        <f t="shared" si="6"/>
        <v>30</v>
      </c>
      <c r="F27" s="42">
        <f t="shared" si="6"/>
        <v>0</v>
      </c>
      <c r="G27" s="43">
        <f t="shared" si="6"/>
        <v>5</v>
      </c>
      <c r="H27" s="44">
        <f t="shared" si="6"/>
        <v>30</v>
      </c>
      <c r="I27" s="42">
        <f t="shared" si="6"/>
        <v>22</v>
      </c>
      <c r="J27" s="42">
        <f t="shared" si="6"/>
        <v>0</v>
      </c>
      <c r="K27" s="45">
        <f t="shared" si="6"/>
        <v>8</v>
      </c>
      <c r="L27" s="46">
        <f t="shared" si="6"/>
        <v>40</v>
      </c>
      <c r="M27" s="42">
        <f t="shared" si="6"/>
        <v>45</v>
      </c>
      <c r="N27" s="41" t="s">
        <v>32</v>
      </c>
      <c r="O27" s="47" t="s">
        <v>19</v>
      </c>
      <c r="P27" s="48" t="s">
        <v>33</v>
      </c>
      <c r="Q27" s="48" t="s">
        <v>33</v>
      </c>
      <c r="R27" s="49" t="s">
        <v>33</v>
      </c>
    </row>
    <row r="28" spans="1:18" ht="33" customHeight="1" thickBot="1" x14ac:dyDescent="0.3">
      <c r="A28" s="119" t="s">
        <v>77</v>
      </c>
      <c r="B28" s="120" t="s">
        <v>78</v>
      </c>
      <c r="C28" s="121" t="s">
        <v>61</v>
      </c>
      <c r="D28" s="122">
        <v>35</v>
      </c>
      <c r="E28" s="122">
        <v>30</v>
      </c>
      <c r="F28" s="122">
        <v>0</v>
      </c>
      <c r="G28" s="123">
        <v>5</v>
      </c>
      <c r="H28" s="124">
        <f>I28+K28</f>
        <v>30</v>
      </c>
      <c r="I28" s="122">
        <v>22</v>
      </c>
      <c r="J28" s="122">
        <v>0</v>
      </c>
      <c r="K28" s="125">
        <v>8</v>
      </c>
      <c r="L28" s="126">
        <v>40</v>
      </c>
      <c r="M28" s="122">
        <v>45</v>
      </c>
      <c r="N28" s="121" t="s">
        <v>34</v>
      </c>
      <c r="O28" s="127" t="s">
        <v>19</v>
      </c>
      <c r="P28" s="128" t="s">
        <v>35</v>
      </c>
      <c r="Q28" s="128" t="s">
        <v>36</v>
      </c>
      <c r="R28" s="129" t="s">
        <v>36</v>
      </c>
    </row>
    <row r="29" spans="1:18" x14ac:dyDescent="0.25">
      <c r="A29" s="130"/>
      <c r="B29" s="130"/>
      <c r="C29" s="131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1"/>
      <c r="O29" s="133"/>
      <c r="P29" s="134"/>
      <c r="Q29" s="134"/>
      <c r="R29" s="134"/>
    </row>
    <row r="30" spans="1:18" x14ac:dyDescent="0.25">
      <c r="B30" s="165" t="s">
        <v>79</v>
      </c>
      <c r="C30" s="166"/>
      <c r="D30" s="166"/>
      <c r="E30" s="166"/>
      <c r="F30" s="166"/>
      <c r="G30" s="166"/>
    </row>
    <row r="31" spans="1:18" ht="15" customHeight="1" x14ac:dyDescent="0.25">
      <c r="B31" s="159"/>
      <c r="C31" s="159"/>
      <c r="D31" s="159"/>
      <c r="E31" s="159"/>
      <c r="F31" s="159"/>
      <c r="G31" s="159"/>
    </row>
    <row r="32" spans="1:18" x14ac:dyDescent="0.25">
      <c r="B32" s="159"/>
      <c r="C32" s="159"/>
      <c r="D32" s="159"/>
      <c r="E32" s="159"/>
      <c r="F32" s="167" t="s">
        <v>80</v>
      </c>
      <c r="G32" s="166"/>
    </row>
    <row r="33" spans="2:12" ht="79.2" x14ac:dyDescent="0.25">
      <c r="B33" s="168" t="s">
        <v>81</v>
      </c>
      <c r="C33" s="169"/>
      <c r="D33" s="135" t="s">
        <v>82</v>
      </c>
      <c r="E33" s="136" t="s">
        <v>42</v>
      </c>
      <c r="F33" s="137" t="s">
        <v>43</v>
      </c>
      <c r="G33" s="138" t="s">
        <v>44</v>
      </c>
      <c r="I33" s="139"/>
      <c r="J33" s="139"/>
      <c r="K33" s="139"/>
      <c r="L33" s="140"/>
    </row>
    <row r="34" spans="2:12" x14ac:dyDescent="0.25">
      <c r="B34" s="141" t="s">
        <v>83</v>
      </c>
      <c r="C34" s="142"/>
      <c r="D34" s="143">
        <v>3642.5</v>
      </c>
      <c r="E34" s="144">
        <f>E35+E37</f>
        <v>2654.1</v>
      </c>
      <c r="F34" s="144">
        <f>F38</f>
        <v>3747</v>
      </c>
      <c r="G34" s="144">
        <f>G38</f>
        <v>4217</v>
      </c>
      <c r="I34" s="145"/>
      <c r="J34" s="145"/>
      <c r="K34" s="145"/>
      <c r="L34" s="140"/>
    </row>
    <row r="35" spans="2:12" x14ac:dyDescent="0.25">
      <c r="B35" s="146" t="s">
        <v>84</v>
      </c>
      <c r="C35" s="149"/>
      <c r="D35" s="147">
        <v>3537.1</v>
      </c>
      <c r="E35" s="148">
        <f>I8</f>
        <v>2636.1</v>
      </c>
      <c r="F35" s="148"/>
      <c r="G35" s="148"/>
      <c r="I35" s="145"/>
      <c r="J35" s="145"/>
      <c r="K35" s="145"/>
      <c r="L35" s="140"/>
    </row>
    <row r="36" spans="2:12" x14ac:dyDescent="0.25">
      <c r="B36" s="146" t="s">
        <v>85</v>
      </c>
      <c r="C36" s="149"/>
      <c r="D36" s="147">
        <v>1205.5999999999999</v>
      </c>
      <c r="E36" s="148">
        <f>J8</f>
        <v>40</v>
      </c>
      <c r="F36" s="148"/>
      <c r="G36" s="148"/>
      <c r="I36" s="145"/>
      <c r="J36" s="145"/>
      <c r="K36" s="145"/>
      <c r="L36" s="140"/>
    </row>
    <row r="37" spans="2:12" x14ac:dyDescent="0.25">
      <c r="B37" s="146" t="s">
        <v>86</v>
      </c>
      <c r="C37" s="149"/>
      <c r="D37" s="147">
        <v>105.4</v>
      </c>
      <c r="E37" s="148">
        <f>K8</f>
        <v>18</v>
      </c>
      <c r="F37" s="148"/>
      <c r="G37" s="148"/>
      <c r="I37" s="145"/>
      <c r="J37" s="145"/>
      <c r="K37" s="145"/>
      <c r="L37" s="140"/>
    </row>
    <row r="38" spans="2:12" x14ac:dyDescent="0.25">
      <c r="B38" s="141" t="s">
        <v>87</v>
      </c>
      <c r="C38" s="149"/>
      <c r="D38" s="143">
        <v>3642.5</v>
      </c>
      <c r="E38" s="144">
        <f>E39+E45</f>
        <v>2654.1</v>
      </c>
      <c r="F38" s="144">
        <f>F39+F45</f>
        <v>3747</v>
      </c>
      <c r="G38" s="144">
        <f>G39+G45</f>
        <v>4217</v>
      </c>
      <c r="I38" s="145"/>
      <c r="J38" s="145"/>
      <c r="K38" s="145"/>
      <c r="L38" s="140"/>
    </row>
    <row r="39" spans="2:12" x14ac:dyDescent="0.25">
      <c r="B39" s="150" t="s">
        <v>88</v>
      </c>
      <c r="C39" s="149"/>
      <c r="D39" s="143">
        <v>3396</v>
      </c>
      <c r="E39" s="144">
        <f>E40</f>
        <v>2407.6</v>
      </c>
      <c r="F39" s="144">
        <f>F40</f>
        <v>3467</v>
      </c>
      <c r="G39" s="144">
        <f>G40</f>
        <v>3897</v>
      </c>
      <c r="I39" s="145"/>
      <c r="J39" s="145"/>
      <c r="K39" s="145"/>
      <c r="L39" s="140"/>
    </row>
    <row r="40" spans="2:12" ht="26.4" x14ac:dyDescent="0.25">
      <c r="B40" s="151" t="s">
        <v>89</v>
      </c>
      <c r="C40" s="149"/>
      <c r="D40" s="147">
        <v>3396</v>
      </c>
      <c r="E40" s="148">
        <f>E41+E42</f>
        <v>2407.6</v>
      </c>
      <c r="F40" s="148">
        <f>F41+F42</f>
        <v>3467</v>
      </c>
      <c r="G40" s="148">
        <f>G41+G42</f>
        <v>3897</v>
      </c>
      <c r="I40" s="145"/>
      <c r="J40" s="145"/>
      <c r="K40" s="145"/>
      <c r="L40" s="140"/>
    </row>
    <row r="41" spans="2:12" x14ac:dyDescent="0.25">
      <c r="B41" s="151" t="s">
        <v>90</v>
      </c>
      <c r="C41" s="149"/>
      <c r="D41" s="147">
        <v>3396</v>
      </c>
      <c r="E41" s="148">
        <f>H11+H13+H18+H24+H25+H28</f>
        <v>2407.6</v>
      </c>
      <c r="F41" s="148">
        <f>L11+L13+L18+L24+L25+L28</f>
        <v>3467</v>
      </c>
      <c r="G41" s="148">
        <f>M11+M13+M18+M24+M25+M28</f>
        <v>3897</v>
      </c>
      <c r="I41" s="145"/>
      <c r="J41" s="145"/>
      <c r="K41" s="145"/>
      <c r="L41" s="140"/>
    </row>
    <row r="42" spans="2:12" ht="26.4" x14ac:dyDescent="0.25">
      <c r="B42" s="151" t="s">
        <v>91</v>
      </c>
      <c r="C42" s="149"/>
      <c r="D42" s="147"/>
      <c r="E42" s="148"/>
      <c r="F42" s="148"/>
      <c r="G42" s="148"/>
      <c r="I42" s="145"/>
      <c r="J42" s="145"/>
      <c r="K42" s="145"/>
      <c r="L42" s="140"/>
    </row>
    <row r="43" spans="2:12" x14ac:dyDescent="0.25">
      <c r="B43" s="151" t="s">
        <v>92</v>
      </c>
      <c r="C43" s="149"/>
      <c r="D43" s="147"/>
      <c r="E43" s="148"/>
      <c r="F43" s="148"/>
      <c r="G43" s="148"/>
      <c r="I43" s="145"/>
      <c r="J43" s="145"/>
      <c r="K43" s="145"/>
      <c r="L43" s="140"/>
    </row>
    <row r="44" spans="2:12" ht="26.4" x14ac:dyDescent="0.25">
      <c r="B44" s="151" t="s">
        <v>93</v>
      </c>
      <c r="C44" s="149"/>
      <c r="D44" s="147"/>
      <c r="E44" s="148"/>
      <c r="F44" s="148"/>
      <c r="G44" s="148"/>
      <c r="I44" s="145"/>
      <c r="J44" s="145"/>
      <c r="K44" s="145"/>
      <c r="L44" s="140"/>
    </row>
    <row r="45" spans="2:12" x14ac:dyDescent="0.25">
      <c r="B45" s="151" t="s">
        <v>94</v>
      </c>
      <c r="C45" s="164"/>
      <c r="D45" s="147">
        <v>246.5</v>
      </c>
      <c r="E45" s="148">
        <f>H23</f>
        <v>246.5</v>
      </c>
      <c r="F45" s="148">
        <f>L23</f>
        <v>280</v>
      </c>
      <c r="G45" s="148">
        <f>M23</f>
        <v>320</v>
      </c>
      <c r="I45" s="145"/>
      <c r="J45" s="145"/>
      <c r="K45" s="145"/>
      <c r="L45" s="140"/>
    </row>
    <row r="46" spans="2:12" ht="16.5" customHeight="1" x14ac:dyDescent="0.25">
      <c r="I46" s="140"/>
      <c r="J46" s="140"/>
      <c r="K46" s="140"/>
      <c r="L46" s="140"/>
    </row>
    <row r="47" spans="2:12" s="155" customFormat="1" ht="13.8" x14ac:dyDescent="0.25">
      <c r="B47" s="152" t="s">
        <v>95</v>
      </c>
      <c r="C47" s="153"/>
      <c r="D47" s="153"/>
      <c r="E47" s="154"/>
      <c r="F47" s="154"/>
      <c r="G47" s="154"/>
      <c r="I47" s="156"/>
      <c r="J47" s="156"/>
      <c r="K47" s="156"/>
      <c r="L47" s="156"/>
    </row>
    <row r="48" spans="2:12" s="155" customFormat="1" ht="28.5" customHeight="1" x14ac:dyDescent="0.25">
      <c r="B48" s="170" t="s">
        <v>96</v>
      </c>
      <c r="C48" s="171"/>
      <c r="D48" s="171"/>
      <c r="E48" s="172"/>
      <c r="F48" s="172"/>
      <c r="G48" s="172"/>
    </row>
    <row r="49" spans="2:7" s="155" customFormat="1" ht="40.5" customHeight="1" x14ac:dyDescent="0.25">
      <c r="B49" s="170" t="s">
        <v>97</v>
      </c>
      <c r="C49" s="171"/>
      <c r="D49" s="171"/>
      <c r="E49" s="172"/>
      <c r="F49" s="172"/>
      <c r="G49" s="172"/>
    </row>
  </sheetData>
  <mergeCells count="13">
    <mergeCell ref="M5:M7"/>
    <mergeCell ref="N5:R5"/>
    <mergeCell ref="P6:R6"/>
    <mergeCell ref="B30:G30"/>
    <mergeCell ref="F32:G32"/>
    <mergeCell ref="B33:C33"/>
    <mergeCell ref="B48:G48"/>
    <mergeCell ref="B49:G49"/>
    <mergeCell ref="O1:R1"/>
    <mergeCell ref="A3:R3"/>
    <mergeCell ref="D5:G5"/>
    <mergeCell ref="H5:K5"/>
    <mergeCell ref="L5:L7"/>
  </mergeCells>
  <pageMargins left="0.46" right="0.35433070866141736" top="0.35433070866141736" bottom="0.23622047244094491" header="0.15748031496062992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25 sporto pr. finansavimas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Romualda Poškevičienė</dc:creator>
  <cp:lastModifiedBy>Dalia Jezukevičienė</cp:lastModifiedBy>
  <cp:lastPrinted>2018-02-01T15:07:44Z</cp:lastPrinted>
  <dcterms:created xsi:type="dcterms:W3CDTF">2018-01-22T13:13:30Z</dcterms:created>
  <dcterms:modified xsi:type="dcterms:W3CDTF">2018-02-06T08:09:43Z</dcterms:modified>
</cp:coreProperties>
</file>