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Balkauskaite\Desktop\ELEKTR\"/>
    </mc:Choice>
  </mc:AlternateContent>
  <bookViews>
    <workbookView xWindow="-750" yWindow="-150" windowWidth="15135" windowHeight="9300" activeTab="1"/>
  </bookViews>
  <sheets>
    <sheet name="1 b tesinys" sheetId="4" r:id="rId1"/>
    <sheet name="1 lentele" sheetId="1" r:id="rId2"/>
    <sheet name="2 lentele" sheetId="5" r:id="rId3"/>
  </sheets>
  <definedNames>
    <definedName name="_xlnm.Print_Area" localSheetId="1">'1 lentele'!$A$1:$U$71</definedName>
    <definedName name="_xlnm.Print_Area" localSheetId="2">'2 lentele'!$A$1:$I$25</definedName>
    <definedName name="_xlnm.Print_Titles" localSheetId="1">'1 lentele'!$8:$10</definedName>
  </definedNames>
  <calcPr calcId="152511" fullCalcOnLoad="1"/>
</workbook>
</file>

<file path=xl/calcChain.xml><?xml version="1.0" encoding="utf-8"?>
<calcChain xmlns="http://schemas.openxmlformats.org/spreadsheetml/2006/main">
  <c r="E29" i="4" l="1"/>
  <c r="D31" i="4"/>
  <c r="G31" i="4"/>
  <c r="F31" i="4"/>
  <c r="E31" i="4"/>
  <c r="C31" i="4"/>
  <c r="C29" i="4"/>
  <c r="C14" i="4"/>
  <c r="C13" i="4"/>
  <c r="B31" i="4"/>
  <c r="Q82" i="1"/>
  <c r="P82" i="1"/>
  <c r="O82" i="1"/>
  <c r="N82" i="1"/>
  <c r="M82" i="1"/>
  <c r="L82" i="1"/>
  <c r="K82" i="1"/>
  <c r="J82" i="1"/>
  <c r="I82" i="1"/>
  <c r="H82" i="1"/>
  <c r="Q81" i="1"/>
  <c r="P81" i="1"/>
  <c r="O81" i="1"/>
  <c r="N81" i="1"/>
  <c r="M81" i="1"/>
  <c r="L81" i="1"/>
  <c r="K81" i="1"/>
  <c r="J81" i="1"/>
  <c r="I81" i="1"/>
  <c r="H81" i="1"/>
  <c r="M40" i="1"/>
  <c r="L40" i="1"/>
  <c r="F41" i="4"/>
  <c r="G30" i="4"/>
  <c r="G29" i="4"/>
  <c r="F30" i="4"/>
  <c r="F29" i="4"/>
  <c r="G17" i="4"/>
  <c r="G15" i="4"/>
  <c r="F17" i="4"/>
  <c r="F15" i="4"/>
  <c r="D37" i="4"/>
  <c r="D38" i="4"/>
  <c r="D39" i="4"/>
  <c r="D40" i="4"/>
  <c r="D36" i="4"/>
  <c r="E41" i="4"/>
  <c r="E35" i="4"/>
  <c r="E30" i="4"/>
  <c r="D30" i="4"/>
  <c r="D29" i="4"/>
  <c r="E22" i="4"/>
  <c r="D22" i="4"/>
  <c r="E17" i="4"/>
  <c r="D17" i="4"/>
  <c r="D18" i="4"/>
  <c r="D19" i="4"/>
  <c r="D20" i="4"/>
  <c r="D21" i="4"/>
  <c r="D23" i="4"/>
  <c r="D25" i="4"/>
  <c r="D27" i="4"/>
  <c r="D28" i="4"/>
  <c r="F35" i="4"/>
  <c r="G35" i="4"/>
  <c r="C35" i="4"/>
  <c r="C15" i="4"/>
  <c r="C9" i="4"/>
  <c r="B9" i="4"/>
  <c r="B35" i="4"/>
  <c r="B29" i="4"/>
  <c r="B14" i="4"/>
  <c r="B13" i="4"/>
  <c r="B15" i="4"/>
  <c r="P16" i="1"/>
  <c r="H80" i="1"/>
  <c r="H51" i="1"/>
  <c r="I77" i="1"/>
  <c r="J77" i="1"/>
  <c r="K77" i="1"/>
  <c r="L77" i="1"/>
  <c r="M77" i="1"/>
  <c r="N77" i="1"/>
  <c r="O77" i="1"/>
  <c r="P77" i="1"/>
  <c r="Q77" i="1"/>
  <c r="H77" i="1"/>
  <c r="P79" i="1"/>
  <c r="I80" i="1"/>
  <c r="J80" i="1"/>
  <c r="K80" i="1"/>
  <c r="L80" i="1"/>
  <c r="M80" i="1"/>
  <c r="N80" i="1"/>
  <c r="O80" i="1"/>
  <c r="P80" i="1"/>
  <c r="Q80" i="1"/>
  <c r="I68" i="1"/>
  <c r="J68" i="1"/>
  <c r="K68" i="1"/>
  <c r="K69" i="1"/>
  <c r="L68" i="1"/>
  <c r="M68" i="1"/>
  <c r="M69" i="1"/>
  <c r="N68" i="1"/>
  <c r="O68" i="1"/>
  <c r="P68" i="1"/>
  <c r="Q68" i="1"/>
  <c r="H68" i="1"/>
  <c r="H69" i="1"/>
  <c r="U61" i="1"/>
  <c r="T61" i="1"/>
  <c r="S61" i="1"/>
  <c r="Q61" i="1"/>
  <c r="P61" i="1"/>
  <c r="O61" i="1"/>
  <c r="N61" i="1"/>
  <c r="M61" i="1"/>
  <c r="L61" i="1"/>
  <c r="K61" i="1"/>
  <c r="J61" i="1"/>
  <c r="I61" i="1"/>
  <c r="H61" i="1"/>
  <c r="T57" i="1"/>
  <c r="U57" i="1"/>
  <c r="S57" i="1"/>
  <c r="T55" i="1"/>
  <c r="U55" i="1"/>
  <c r="S55" i="1"/>
  <c r="T51" i="1"/>
  <c r="U51" i="1"/>
  <c r="S51" i="1"/>
  <c r="T48" i="1"/>
  <c r="U48" i="1"/>
  <c r="S48" i="1"/>
  <c r="T45" i="1"/>
  <c r="U45" i="1"/>
  <c r="S45" i="1"/>
  <c r="I22" i="1"/>
  <c r="I75" i="1"/>
  <c r="J22" i="1"/>
  <c r="J75" i="1"/>
  <c r="K22" i="1"/>
  <c r="K75" i="1"/>
  <c r="L22" i="1"/>
  <c r="L75" i="1"/>
  <c r="E24" i="4"/>
  <c r="M22" i="1"/>
  <c r="M75" i="1"/>
  <c r="N22" i="1"/>
  <c r="N75" i="1"/>
  <c r="O22" i="1"/>
  <c r="O24" i="1"/>
  <c r="O62" i="1"/>
  <c r="O70" i="1"/>
  <c r="O71" i="1"/>
  <c r="P22" i="1"/>
  <c r="P75" i="1"/>
  <c r="Q22" i="1"/>
  <c r="Q75" i="1"/>
  <c r="G24" i="4"/>
  <c r="H22" i="1"/>
  <c r="H75" i="1"/>
  <c r="L23" i="1"/>
  <c r="L78" i="1"/>
  <c r="M23" i="1"/>
  <c r="M78" i="1"/>
  <c r="E10" i="4"/>
  <c r="D10" i="4"/>
  <c r="N23" i="1"/>
  <c r="N78" i="1"/>
  <c r="O23" i="1"/>
  <c r="O78" i="1"/>
  <c r="P23" i="1"/>
  <c r="P78" i="1"/>
  <c r="F26" i="4"/>
  <c r="Q23" i="1"/>
  <c r="Q78" i="1"/>
  <c r="G26" i="4"/>
  <c r="I23" i="1"/>
  <c r="I78" i="1"/>
  <c r="J23" i="1"/>
  <c r="J78" i="1"/>
  <c r="K23" i="1"/>
  <c r="H23" i="1"/>
  <c r="H24" i="1"/>
  <c r="H62" i="1"/>
  <c r="H70" i="1"/>
  <c r="H71" i="1"/>
  <c r="H20" i="1"/>
  <c r="U43" i="1"/>
  <c r="T43" i="1"/>
  <c r="S43" i="1"/>
  <c r="Q43" i="1"/>
  <c r="P43" i="1"/>
  <c r="O43" i="1"/>
  <c r="N43" i="1"/>
  <c r="M43" i="1"/>
  <c r="L43" i="1"/>
  <c r="K43" i="1"/>
  <c r="J43" i="1"/>
  <c r="I43" i="1"/>
  <c r="H43" i="1"/>
  <c r="U40" i="1"/>
  <c r="T40" i="1"/>
  <c r="S40" i="1"/>
  <c r="Q40" i="1"/>
  <c r="P40" i="1"/>
  <c r="O40" i="1"/>
  <c r="N40" i="1"/>
  <c r="K40" i="1"/>
  <c r="J40" i="1"/>
  <c r="H40" i="1"/>
  <c r="I40" i="1"/>
  <c r="U36" i="1"/>
  <c r="T36" i="1"/>
  <c r="S36" i="1"/>
  <c r="Q36" i="1"/>
  <c r="P36" i="1"/>
  <c r="O36" i="1"/>
  <c r="N36" i="1"/>
  <c r="M36" i="1"/>
  <c r="L36" i="1"/>
  <c r="K36" i="1"/>
  <c r="J36" i="1"/>
  <c r="H36" i="1"/>
  <c r="I36" i="1"/>
  <c r="U33" i="1"/>
  <c r="T33" i="1"/>
  <c r="S33" i="1"/>
  <c r="Q33" i="1"/>
  <c r="P33" i="1"/>
  <c r="O33" i="1"/>
  <c r="N33" i="1"/>
  <c r="M33" i="1"/>
  <c r="L33" i="1"/>
  <c r="K33" i="1"/>
  <c r="J33" i="1"/>
  <c r="H33" i="1"/>
  <c r="I33" i="1"/>
  <c r="U30" i="1"/>
  <c r="T30" i="1"/>
  <c r="S30" i="1"/>
  <c r="S22" i="1"/>
  <c r="S24" i="1"/>
  <c r="Q30" i="1"/>
  <c r="P30" i="1"/>
  <c r="O30" i="1"/>
  <c r="N30" i="1"/>
  <c r="M30" i="1"/>
  <c r="L30" i="1"/>
  <c r="K30" i="1"/>
  <c r="J30" i="1"/>
  <c r="I30" i="1"/>
  <c r="H30" i="1"/>
  <c r="U27" i="1"/>
  <c r="U22" i="1"/>
  <c r="U24" i="1"/>
  <c r="T27" i="1"/>
  <c r="S27" i="1"/>
  <c r="Q27" i="1"/>
  <c r="P27" i="1"/>
  <c r="O27" i="1"/>
  <c r="N27" i="1"/>
  <c r="M27" i="1"/>
  <c r="L27" i="1"/>
  <c r="K27" i="1"/>
  <c r="J27" i="1"/>
  <c r="I27" i="1"/>
  <c r="H27" i="1"/>
  <c r="I79" i="1"/>
  <c r="J79" i="1"/>
  <c r="K79" i="1"/>
  <c r="L79" i="1"/>
  <c r="M79" i="1"/>
  <c r="N79" i="1"/>
  <c r="O79" i="1"/>
  <c r="Q79" i="1"/>
  <c r="G41" i="4"/>
  <c r="H79" i="1"/>
  <c r="K78" i="1"/>
  <c r="I76" i="1"/>
  <c r="J76" i="1"/>
  <c r="K76" i="1"/>
  <c r="L76" i="1"/>
  <c r="M76" i="1"/>
  <c r="N76" i="1"/>
  <c r="O76" i="1"/>
  <c r="P76" i="1"/>
  <c r="Q76" i="1"/>
  <c r="H76" i="1"/>
  <c r="I57" i="1"/>
  <c r="J57" i="1"/>
  <c r="K57" i="1"/>
  <c r="L57" i="1"/>
  <c r="M57" i="1"/>
  <c r="N57" i="1"/>
  <c r="O57" i="1"/>
  <c r="P57" i="1"/>
  <c r="Q57" i="1"/>
  <c r="H57" i="1"/>
  <c r="T20" i="1"/>
  <c r="U20" i="1"/>
  <c r="S20" i="1"/>
  <c r="T18" i="1"/>
  <c r="U18" i="1"/>
  <c r="S18" i="1"/>
  <c r="I51" i="1"/>
  <c r="I59" i="1"/>
  <c r="J59" i="1"/>
  <c r="K59" i="1"/>
  <c r="L59" i="1"/>
  <c r="M59" i="1"/>
  <c r="N59" i="1"/>
  <c r="O59" i="1"/>
  <c r="P59" i="1"/>
  <c r="Q59" i="1"/>
  <c r="H59" i="1"/>
  <c r="I16" i="1"/>
  <c r="I53" i="1"/>
  <c r="I18" i="1"/>
  <c r="I20" i="1"/>
  <c r="J51" i="1"/>
  <c r="J53" i="1"/>
  <c r="J16" i="1"/>
  <c r="J18" i="1"/>
  <c r="J20" i="1"/>
  <c r="K53" i="1"/>
  <c r="K51" i="1"/>
  <c r="K16" i="1"/>
  <c r="K18" i="1"/>
  <c r="K20" i="1"/>
  <c r="L53" i="1"/>
  <c r="L51" i="1"/>
  <c r="L16" i="1"/>
  <c r="L18" i="1"/>
  <c r="L20" i="1"/>
  <c r="M53" i="1"/>
  <c r="M51" i="1"/>
  <c r="M16" i="1"/>
  <c r="M18" i="1"/>
  <c r="M20" i="1"/>
  <c r="N53" i="1"/>
  <c r="N51" i="1"/>
  <c r="N16" i="1"/>
  <c r="N18" i="1"/>
  <c r="N20" i="1"/>
  <c r="O53" i="1"/>
  <c r="O51" i="1"/>
  <c r="O16" i="1"/>
  <c r="O18" i="1"/>
  <c r="O20" i="1"/>
  <c r="P53" i="1"/>
  <c r="P51" i="1"/>
  <c r="P18" i="1"/>
  <c r="P20" i="1"/>
  <c r="Q53" i="1"/>
  <c r="Q51" i="1"/>
  <c r="Q16" i="1"/>
  <c r="Q18" i="1"/>
  <c r="Q20" i="1"/>
  <c r="H16" i="1"/>
  <c r="H53" i="1"/>
  <c r="H18" i="1"/>
  <c r="H65" i="1"/>
  <c r="I65" i="1"/>
  <c r="I69" i="1"/>
  <c r="J65" i="1"/>
  <c r="J69" i="1"/>
  <c r="K65" i="1"/>
  <c r="L65" i="1"/>
  <c r="L69" i="1"/>
  <c r="M65" i="1"/>
  <c r="N65" i="1"/>
  <c r="N69" i="1"/>
  <c r="O65" i="1"/>
  <c r="P65" i="1"/>
  <c r="P69" i="1"/>
  <c r="Q65" i="1"/>
  <c r="Q69" i="1"/>
  <c r="U53" i="1"/>
  <c r="T53" i="1"/>
  <c r="S53" i="1"/>
  <c r="T16" i="1"/>
  <c r="U16" i="1"/>
  <c r="T59" i="1"/>
  <c r="U59" i="1"/>
  <c r="T65" i="1"/>
  <c r="U65" i="1"/>
  <c r="S65" i="1"/>
  <c r="S59" i="1"/>
  <c r="S16" i="1"/>
  <c r="U68" i="1"/>
  <c r="T68" i="1"/>
  <c r="S68" i="1"/>
  <c r="O69" i="1"/>
  <c r="H78" i="1"/>
  <c r="I24" i="1"/>
  <c r="T22" i="1"/>
  <c r="T24" i="1"/>
  <c r="E11" i="4"/>
  <c r="D11" i="4"/>
  <c r="Q24" i="1"/>
  <c r="Q62" i="1"/>
  <c r="Q70" i="1"/>
  <c r="Q71" i="1"/>
  <c r="I62" i="1"/>
  <c r="I70" i="1"/>
  <c r="I71" i="1"/>
  <c r="N24" i="1"/>
  <c r="N62" i="1"/>
  <c r="N70" i="1"/>
  <c r="N71" i="1"/>
  <c r="P24" i="1"/>
  <c r="P62" i="1"/>
  <c r="P70" i="1"/>
  <c r="P71" i="1"/>
  <c r="J24" i="1"/>
  <c r="J62" i="1"/>
  <c r="J70" i="1"/>
  <c r="J71" i="1"/>
  <c r="L24" i="1"/>
  <c r="L62" i="1"/>
  <c r="L70" i="1"/>
  <c r="L71" i="1"/>
  <c r="F10" i="4"/>
  <c r="F9" i="4"/>
  <c r="F24" i="4"/>
  <c r="D24" i="4"/>
  <c r="M24" i="1"/>
  <c r="M62" i="1"/>
  <c r="M70" i="1"/>
  <c r="M71" i="1"/>
  <c r="K24" i="1"/>
  <c r="K62" i="1"/>
  <c r="K70" i="1"/>
  <c r="K71" i="1"/>
  <c r="G10" i="4"/>
  <c r="G9" i="4"/>
  <c r="O75" i="1"/>
  <c r="E12" i="4"/>
  <c r="D12" i="4"/>
  <c r="G14" i="4"/>
  <c r="G13" i="4"/>
  <c r="D9" i="4"/>
  <c r="D15" i="4"/>
  <c r="D41" i="4"/>
  <c r="D35" i="4"/>
  <c r="E9" i="4"/>
  <c r="E26" i="4"/>
  <c r="D26" i="4"/>
  <c r="F14" i="4"/>
  <c r="F13" i="4"/>
  <c r="E15" i="4"/>
  <c r="E14" i="4"/>
  <c r="E13" i="4"/>
  <c r="D14" i="4"/>
  <c r="D13" i="4"/>
</calcChain>
</file>

<file path=xl/sharedStrings.xml><?xml version="1.0" encoding="utf-8"?>
<sst xmlns="http://schemas.openxmlformats.org/spreadsheetml/2006/main" count="338" uniqueCount="187">
  <si>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</si>
  <si>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</si>
  <si>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</si>
  <si>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</si>
  <si>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</si>
  <si>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</si>
  <si>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</si>
  <si>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</si>
  <si>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</si>
  <si>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</si>
  <si>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</si>
  <si>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</si>
  <si>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</si>
  <si>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Iš viso tikslui:</t>
  </si>
  <si>
    <t>Iš viso programai:</t>
  </si>
  <si>
    <t>Finansavimo šaltiniai</t>
  </si>
  <si>
    <t>iš viso:</t>
  </si>
  <si>
    <t xml:space="preserve">Iš viso uždaviniui </t>
  </si>
  <si>
    <t>Savivaldybės tarybos darbo organizavimas</t>
  </si>
  <si>
    <t xml:space="preserve"> -</t>
  </si>
  <si>
    <t>1</t>
  </si>
  <si>
    <t>2</t>
  </si>
  <si>
    <t>3</t>
  </si>
  <si>
    <t>4</t>
  </si>
  <si>
    <t>5</t>
  </si>
  <si>
    <t>6</t>
  </si>
  <si>
    <t>7</t>
  </si>
  <si>
    <t>8</t>
  </si>
  <si>
    <t>-</t>
  </si>
  <si>
    <t>Savivaldybės padalinių
(seniūnijų) darbo 
organizavimas</t>
  </si>
  <si>
    <t>SB (deleg)</t>
  </si>
  <si>
    <t>SB (deleg.)</t>
  </si>
  <si>
    <t>TIKSLŲ, UŽDAVINIŲ, PRIEMONIŲ ASIGNAVIMŲ IR PRODUKTO VERTINIMO KRITERIJŲ SUVESTINĖ</t>
  </si>
  <si>
    <t>(savivaldybės, padalinio, įstaigos pavadinimas)</t>
  </si>
  <si>
    <t>Pavadinimas</t>
  </si>
  <si>
    <t>Ilgalaikės paskolos</t>
  </si>
  <si>
    <t xml:space="preserve">1 </t>
  </si>
  <si>
    <t>Viešosios tvarkos užtikrinimas ir prevencija</t>
  </si>
  <si>
    <t>Palūkanos ir išlaidos, susijusios su finansinių įsipareigojimų vykdymu</t>
  </si>
  <si>
    <t>Savivaldybės tarybos narių ir politinio (asmeninio) pasitikėjimo valstybės tarnautojų skaičius</t>
  </si>
  <si>
    <t>(programos pavadinimas)</t>
  </si>
  <si>
    <t>Strateginio tikslo kodas</t>
  </si>
  <si>
    <t>Programos kodas</t>
  </si>
  <si>
    <t>Vertinimo kriterijus</t>
  </si>
  <si>
    <t xml:space="preserve">Vertinimo kriterijaus kodas </t>
  </si>
  <si>
    <t xml:space="preserve"> lėšų poreikis (asignavimai) ir numatomi finansavimo šaltiniai</t>
  </si>
  <si>
    <t>Ekonominės klasifikacijos grupės</t>
  </si>
  <si>
    <t xml:space="preserve">1. Iš viso asignavimų </t>
  </si>
  <si>
    <t>1.1. Išlaidoms:</t>
  </si>
  <si>
    <t>1.1.1. iš jų darbo užmokesčiui</t>
  </si>
  <si>
    <t>1.2. Turtui įsigyti ir finansiniams įsipareigojimams vykdyti</t>
  </si>
  <si>
    <t>2.   Finansavimo šaltiniai:</t>
  </si>
  <si>
    <t>2.1. Savivaldybės biudžetas:</t>
  </si>
  <si>
    <t xml:space="preserve">2.1.1. Valstybės biudžeto specialioji tikslinė dotacija </t>
  </si>
  <si>
    <t>iš jos:</t>
  </si>
  <si>
    <r>
      <t>2.2. Kiti šaltiniai:</t>
    </r>
    <r>
      <rPr>
        <sz val="10"/>
        <rFont val="Times New Roman"/>
        <family val="1"/>
        <charset val="186"/>
      </rPr>
      <t xml:space="preserve"> </t>
    </r>
  </si>
  <si>
    <t xml:space="preserve">4 Programa. Savivaldybės valdymo ir pagrindinių funkcijų vykdymo programa </t>
  </si>
  <si>
    <t>Didinti viešojo valdymo ir įgyvendinimų funkcijų efektyvumą</t>
  </si>
  <si>
    <t xml:space="preserve">2016-iesiems m. </t>
  </si>
  <si>
    <t>Užtikrinti savalaikį prisiimtų įsipareigojimų vykdymą</t>
  </si>
  <si>
    <t>Savivaldybės administracijos darbuotojų skaičius</t>
  </si>
  <si>
    <t>Savivaldybės Kontrolės ir audito tarnybos darbuotojų skaičius</t>
  </si>
  <si>
    <t>Savivaldybės padalinių (seniūnijų) darbuotojų skaičius</t>
  </si>
  <si>
    <t>VALDYMO IR PAGRINDINIŲ FUNKCIJŲ VYKDYMO PROGRAMOS NR. 4</t>
  </si>
  <si>
    <t>Savivaldybės Kontrolės ir audito tarnybos darbo organizavimas</t>
  </si>
  <si>
    <t>2016-ųjų m.   planas</t>
  </si>
  <si>
    <t>2015-ųjų m. asignavimų poreikis</t>
  </si>
  <si>
    <t>2016-ųjų m. asignavimų poreikis</t>
  </si>
  <si>
    <t>Mero fondas</t>
  </si>
  <si>
    <t>Savivaldybės administracijos direktoriaus rezervas</t>
  </si>
  <si>
    <t>Mero fondo panaudojimas (proc.)</t>
  </si>
  <si>
    <t>Administracijos direktoriaus rezervo panaudojimas (proc.)</t>
  </si>
  <si>
    <t>SB (KR)</t>
  </si>
  <si>
    <t>01</t>
  </si>
  <si>
    <t>03</t>
  </si>
  <si>
    <t>01/04/05/06/07/08/10</t>
  </si>
  <si>
    <t>Savivaldybės biudžeto lėšos kitoms reikmėms atlikti</t>
  </si>
  <si>
    <t>Valstybės deleguotoms funkcijom vykdyti</t>
  </si>
  <si>
    <t>BĮP</t>
  </si>
  <si>
    <t>Biudžetinių įstaigų pajamos</t>
  </si>
  <si>
    <t>KT</t>
  </si>
  <si>
    <t>Kitos lėšos</t>
  </si>
  <si>
    <r>
      <t xml:space="preserve">2.1.1.1. valstybės deleguotoms funkcijom vykdyti </t>
    </r>
    <r>
      <rPr>
        <b/>
        <sz val="10"/>
        <color indexed="8"/>
        <rFont val="Times New Roman"/>
        <family val="1"/>
        <charset val="186"/>
      </rPr>
      <t>(SB (deleg))</t>
    </r>
  </si>
  <si>
    <r>
      <t xml:space="preserve">2.1.1.2. mokinio krepšelio lėšos </t>
    </r>
    <r>
      <rPr>
        <b/>
        <sz val="10"/>
        <color indexed="8"/>
        <rFont val="Times New Roman"/>
        <family val="1"/>
        <charset val="186"/>
      </rPr>
      <t>(MK)</t>
    </r>
  </si>
  <si>
    <r>
      <t xml:space="preserve">2.1.1.3. kitos spec. dotacijos- kitoms savivaldybėms  perduotoms  įstaigoms išlaikyti </t>
    </r>
    <r>
      <rPr>
        <b/>
        <sz val="10"/>
        <color indexed="8"/>
        <rFont val="Times New Roman"/>
        <family val="1"/>
        <charset val="186"/>
      </rPr>
      <t>(SB (KSD))</t>
    </r>
  </si>
  <si>
    <r>
      <t xml:space="preserve">2.1.1.4. </t>
    </r>
    <r>
      <rPr>
        <sz val="10"/>
        <rFont val="Times New Roman"/>
        <family val="1"/>
        <charset val="186"/>
      </rPr>
      <t xml:space="preserve">valstybės investicijų programa </t>
    </r>
    <r>
      <rPr>
        <b/>
        <sz val="10"/>
        <rFont val="Times New Roman"/>
        <family val="1"/>
        <charset val="186"/>
      </rPr>
      <t>(VIP)</t>
    </r>
  </si>
  <si>
    <r>
      <t xml:space="preserve">2.1.1.5. lėšos pagal vyriausybės nutarimus </t>
    </r>
    <r>
      <rPr>
        <b/>
        <sz val="10"/>
        <color indexed="8"/>
        <rFont val="Times New Roman"/>
        <family val="1"/>
        <charset val="186"/>
      </rPr>
      <t>(SB  (VN))</t>
    </r>
  </si>
  <si>
    <r>
      <t>2.1.1.6.</t>
    </r>
    <r>
      <rPr>
        <sz val="10"/>
        <rFont val="Times New Roman"/>
        <family val="1"/>
        <charset val="186"/>
      </rPr>
      <t xml:space="preserve"> bendrosios dotacijos kompensacija </t>
    </r>
    <r>
      <rPr>
        <b/>
        <sz val="10"/>
        <rFont val="Times New Roman"/>
        <family val="1"/>
        <charset val="186"/>
      </rPr>
      <t>(BDK)</t>
    </r>
  </si>
  <si>
    <r>
      <t>2.1.1.7.</t>
    </r>
    <r>
      <rPr>
        <sz val="10"/>
        <rFont val="Times New Roman"/>
        <family val="1"/>
        <charset val="186"/>
      </rPr>
      <t xml:space="preserve"> nepanaudota bendrosios dotacijos kompensacija </t>
    </r>
    <r>
      <rPr>
        <b/>
        <sz val="10"/>
        <rFont val="Times New Roman"/>
        <family val="1"/>
        <charset val="186"/>
      </rPr>
      <t>(NBDK)</t>
    </r>
  </si>
  <si>
    <r>
      <t xml:space="preserve">2.1.2. Savivaldybės biudžeto lėšos kitoms reikmėms atlikti </t>
    </r>
    <r>
      <rPr>
        <b/>
        <sz val="10"/>
        <color indexed="8"/>
        <rFont val="Times New Roman"/>
        <family val="1"/>
        <charset val="186"/>
      </rPr>
      <t>(SB (KR))</t>
    </r>
  </si>
  <si>
    <r>
      <t xml:space="preserve">2.1.3. Skolintos lėšos </t>
    </r>
    <r>
      <rPr>
        <b/>
        <sz val="10"/>
        <rFont val="Times New Roman"/>
        <family val="1"/>
        <charset val="186"/>
      </rPr>
      <t>(SL)</t>
    </r>
  </si>
  <si>
    <r>
      <t xml:space="preserve">2.1.4. Biudžetinių įstaigų pajamos </t>
    </r>
    <r>
      <rPr>
        <b/>
        <sz val="10"/>
        <rFont val="Times New Roman"/>
        <family val="1"/>
        <charset val="186"/>
      </rPr>
      <t>(BĮP)</t>
    </r>
  </si>
  <si>
    <r>
      <t xml:space="preserve">2.1.5. Aplinkos apsaugos rėmimo specialioji programa (sveikatos apsaugos priemonės) </t>
    </r>
    <r>
      <rPr>
        <b/>
        <sz val="10"/>
        <rFont val="Times New Roman"/>
        <family val="1"/>
        <charset val="186"/>
      </rPr>
      <t>(SB (SAP))</t>
    </r>
  </si>
  <si>
    <r>
      <t xml:space="preserve">2.1.6. Aplinkos apsaugos rėmimo specialioji programa (aplinkos apsaugos priemonės) </t>
    </r>
    <r>
      <rPr>
        <b/>
        <sz val="10"/>
        <rFont val="Times New Roman"/>
        <family val="1"/>
        <charset val="186"/>
      </rPr>
      <t>(SB (AA))</t>
    </r>
  </si>
  <si>
    <r>
      <t xml:space="preserve">2.1.7. </t>
    </r>
    <r>
      <rPr>
        <sz val="10"/>
        <color indexed="8"/>
        <rFont val="Times New Roman"/>
        <family val="1"/>
        <charset val="186"/>
      </rPr>
      <t xml:space="preserve">Apyvartos lėšos </t>
    </r>
    <r>
      <rPr>
        <b/>
        <sz val="10"/>
        <color indexed="8"/>
        <rFont val="Times New Roman"/>
        <family val="1"/>
        <charset val="186"/>
      </rPr>
      <t>(AL)</t>
    </r>
  </si>
  <si>
    <r>
      <t xml:space="preserve">2.1.7.1. laisvi biudžeto lėšų likučiai </t>
    </r>
    <r>
      <rPr>
        <b/>
        <sz val="10"/>
        <rFont val="Times New Roman"/>
        <family val="1"/>
        <charset val="186"/>
      </rPr>
      <t>(AL (LBL))</t>
    </r>
  </si>
  <si>
    <r>
      <t xml:space="preserve">2.1.7.2. biudžetinių įstaigų pajamų likučiai </t>
    </r>
    <r>
      <rPr>
        <b/>
        <sz val="10"/>
        <rFont val="Times New Roman"/>
        <family val="1"/>
        <charset val="186"/>
      </rPr>
      <t>(AL (BIPL))</t>
    </r>
  </si>
  <si>
    <r>
      <t xml:space="preserve">2.1.7.3.  aplinkos apsaugos specialiosios programos laisvi likučiai (sveikatos apsaugos priemonės)  </t>
    </r>
    <r>
      <rPr>
        <b/>
        <sz val="10"/>
        <rFont val="Times New Roman"/>
        <family val="1"/>
        <charset val="186"/>
      </rPr>
      <t>(AL(SAP))</t>
    </r>
  </si>
  <si>
    <r>
      <t xml:space="preserve">2.1.7.4. aplinkos apsaugos specialiosios programos laisvi likučiai </t>
    </r>
    <r>
      <rPr>
        <b/>
        <sz val="10"/>
        <rFont val="Times New Roman"/>
        <family val="1"/>
        <charset val="186"/>
      </rPr>
      <t>(AL(AA))</t>
    </r>
  </si>
  <si>
    <r>
      <t xml:space="preserve">2.1.8.Savivaldybei grąžintos (kompensuotos) ankstesniais metais panaudotų paskolų lėšos </t>
    </r>
    <r>
      <rPr>
        <b/>
        <sz val="10"/>
        <rFont val="Times New Roman"/>
        <family val="1"/>
        <charset val="186"/>
      </rPr>
      <t>(SB kompens.)</t>
    </r>
  </si>
  <si>
    <r>
      <t xml:space="preserve">2.2.1. Valstybės biudžeto lėšos </t>
    </r>
    <r>
      <rPr>
        <b/>
        <sz val="10"/>
        <rFont val="Times New Roman"/>
        <family val="1"/>
        <charset val="186"/>
      </rPr>
      <t>(VB)</t>
    </r>
  </si>
  <si>
    <r>
      <t xml:space="preserve">2.2.2. Europos Sąjungos lėšos </t>
    </r>
    <r>
      <rPr>
        <b/>
        <sz val="10"/>
        <rFont val="Times New Roman"/>
        <family val="1"/>
        <charset val="186"/>
      </rPr>
      <t>(ES)</t>
    </r>
  </si>
  <si>
    <r>
      <t xml:space="preserve">2.2.3. Kelių priežiūros ir plėtros programos lėšos </t>
    </r>
    <r>
      <rPr>
        <b/>
        <sz val="10"/>
        <rFont val="Times New Roman"/>
        <family val="1"/>
        <charset val="186"/>
      </rPr>
      <t>(KP)</t>
    </r>
  </si>
  <si>
    <r>
      <t xml:space="preserve">2.2.4. Privalomojo sveikatos draudimo fondo lėšos </t>
    </r>
    <r>
      <rPr>
        <b/>
        <sz val="10"/>
        <rFont val="Times New Roman"/>
        <family val="1"/>
        <charset val="186"/>
      </rPr>
      <t>(PSDF</t>
    </r>
    <r>
      <rPr>
        <sz val="10"/>
        <rFont val="Times New Roman"/>
        <family val="1"/>
        <charset val="186"/>
      </rPr>
      <t>)</t>
    </r>
  </si>
  <si>
    <r>
      <t xml:space="preserve">2.2.5. Privatizavimo fondo lėšos </t>
    </r>
    <r>
      <rPr>
        <b/>
        <sz val="10"/>
        <rFont val="Times New Roman"/>
        <family val="1"/>
        <charset val="186"/>
      </rPr>
      <t>(PF)</t>
    </r>
  </si>
  <si>
    <r>
      <t xml:space="preserve">2.2.6. Kitos lėšos </t>
    </r>
    <r>
      <rPr>
        <b/>
        <sz val="10"/>
        <rFont val="Times New Roman"/>
        <family val="1"/>
        <charset val="186"/>
      </rPr>
      <t>(KT)</t>
    </r>
  </si>
  <si>
    <t>Mobilizacijos ir civilinės saugos administravimas, ugniagesių komandos veiklos organizavimas</t>
  </si>
  <si>
    <t>Savivaldybės administracijos darbo organizavimas ir materialinės bazės gerinimas</t>
  </si>
  <si>
    <t>02/03</t>
  </si>
  <si>
    <t>4.1</t>
  </si>
  <si>
    <t>4.2</t>
  </si>
  <si>
    <t>4.3</t>
  </si>
  <si>
    <t>4.4</t>
  </si>
  <si>
    <t>4.5</t>
  </si>
  <si>
    <t>4.6</t>
  </si>
  <si>
    <t>Akmenės seniūnijos darbo 
organizavimas</t>
  </si>
  <si>
    <t>Kruopių seniūnijos darbo 
organizavimas</t>
  </si>
  <si>
    <t>Naujosios Akmenės kaimiškosios seniūnijos darbo 
organizavimas</t>
  </si>
  <si>
    <t>Papilės seniūnijos darbo 
organizavimas</t>
  </si>
  <si>
    <t>Naujosios Akmenės miesto seniūnijos darbo 
organizavimas</t>
  </si>
  <si>
    <t>Ventos seniūnijos darbo 
organizavimas</t>
  </si>
  <si>
    <t>Išvykimų į gaisrus skaičius</t>
  </si>
  <si>
    <t>Suorganizuotų mokomųjų pratybų skaičius</t>
  </si>
  <si>
    <t>1.3, 1.4</t>
  </si>
  <si>
    <t xml:space="preserve"> 2-7</t>
  </si>
  <si>
    <t>1.7</t>
  </si>
  <si>
    <t>VALDYMO IR PAGRINDINIŲ FUNKCIJŲ VYKDYMO PROGRAMOS VERTINIMO KRITERIJŲ SUVESTINĖ</t>
  </si>
  <si>
    <t>E-2-1</t>
  </si>
  <si>
    <t>R-4-1-1</t>
  </si>
  <si>
    <t>R-4-1-2</t>
  </si>
  <si>
    <t>P-4-1-1-1</t>
  </si>
  <si>
    <t>P-4-1-1-2</t>
  </si>
  <si>
    <t>P-4-1-1-3</t>
  </si>
  <si>
    <t>P-4-1-1-4</t>
  </si>
  <si>
    <t>P-4-1-1-5</t>
  </si>
  <si>
    <t>P-4-1-1-6</t>
  </si>
  <si>
    <t>P-4-1-1-7</t>
  </si>
  <si>
    <t>P-4-1-1-8</t>
  </si>
  <si>
    <t>P-4-1-1-9</t>
  </si>
  <si>
    <t>P-4-1-2-1</t>
  </si>
  <si>
    <t>P-4-1-2-2</t>
  </si>
  <si>
    <t>Prašymų, į kuriuos atsakymai fiziniams asmenims pateikti per įstatymais nustatytus terminus dalis, nuo visų gautų prašymų (proc.)</t>
  </si>
  <si>
    <t>Savivaldybės kontrolieriaus pateiktų rekomendacijų, viešojo sektoriaus subjektams, įgyvendinimo lygis (proc.)</t>
  </si>
  <si>
    <t>Įgyvendinamos viešosios tvarkos ir prevencijos programos lėšų panaudojimas (proc.)</t>
  </si>
  <si>
    <t>Finansinių įsipareigojimų (palūkanos ir išlaidos) vykdymo savalaikiškumas (proc.)</t>
  </si>
  <si>
    <t>Viešojo sektoriaus subjektų, kuriuose atliktos audito procedūros, skaičius (vnt)</t>
  </si>
  <si>
    <t xml:space="preserve"> Išvykimų į gaisrus skaičius</t>
  </si>
  <si>
    <t>R-4-1-3</t>
  </si>
  <si>
    <t>R-4-1-4</t>
  </si>
  <si>
    <t>Bazinis biudžetas</t>
  </si>
  <si>
    <t>Pakeitimas / Naujas</t>
  </si>
  <si>
    <t>2 Strateginis tikslas. Didinti savivaldybės valdymo efektyvumą, skatinti aktyvią bendruomenės veiklą</t>
  </si>
  <si>
    <t>Savivaldybės biudžeto dalis, skirta savivaldybės valdymui ir pagrindinių funkcijų vykdymui (proc.)</t>
  </si>
  <si>
    <t>Informacijos apie Akmenės rajono savivaldybę skleidimo būdų skaičius</t>
  </si>
  <si>
    <t>Akmenės rajono savivaldybės tarptautinių sutarčių ir susitarimų skaičius</t>
  </si>
  <si>
    <t>P-4-1-1-10</t>
  </si>
  <si>
    <t>P-4-1-1-11</t>
  </si>
  <si>
    <t>Savivaldybės Kontrolės ir audito tarnybos audituoti savivaldybės biudžeto asignavimai (proc.)</t>
  </si>
  <si>
    <t>Užtikrinti tinkamą savivaldybės ir jos institucijų darbo organizavimą ir priskirtų funkcijų vykdymą</t>
  </si>
  <si>
    <t>Finansinių įsipareigojimų (ilgalaikių  paskolų) vykdymo savalaikiškumas (proc.)</t>
  </si>
  <si>
    <t>1.1-1.9, 1.11-1.18</t>
  </si>
  <si>
    <t>9</t>
  </si>
  <si>
    <t>Administracinės naštos mažinimo priemonių įgyvendinimas</t>
  </si>
  <si>
    <t>Įgyvendinamų administracinės naštos mažinimo priemonių skaičius</t>
  </si>
  <si>
    <t>P-4-1-1-12</t>
  </si>
  <si>
    <t>AL (LBL)</t>
  </si>
  <si>
    <t>AL(LBL)</t>
  </si>
  <si>
    <t>Laisvi biudžeto lėšų likučiai</t>
  </si>
  <si>
    <t>BDK</t>
  </si>
  <si>
    <t>Bendrosios dotacijos kompensacija</t>
  </si>
  <si>
    <t xml:space="preserve">2015-2017 M. AKMENĖS RAJONO SAVIVALDYBĖS  </t>
  </si>
  <si>
    <t>4 programos 1 priedas</t>
  </si>
  <si>
    <t>2015-ųjų m. patvirtinta taryboje</t>
  </si>
  <si>
    <t>2015-iesiems m.</t>
  </si>
  <si>
    <t xml:space="preserve">2017-iesiems m. </t>
  </si>
  <si>
    <t>2015-ųjų m.  planas</t>
  </si>
  <si>
    <t>2017-ųjų m.   planas</t>
  </si>
  <si>
    <t>4 programos 2 priedas</t>
  </si>
  <si>
    <t>Eurais</t>
  </si>
  <si>
    <t>Asignavimai 2014 m.</t>
  </si>
  <si>
    <t>Paraiška biudžetiniams 2015-iesiems m.</t>
  </si>
  <si>
    <t>Patvirtinta taryboje iš viso</t>
  </si>
  <si>
    <t>2017-ųjų m. asignavimų poreikis</t>
  </si>
  <si>
    <t>AL (BĮPL)</t>
  </si>
  <si>
    <t xml:space="preserve">biudžetinių įstaigų pajamų likučiai </t>
  </si>
  <si>
    <t>AL (BIPL)</t>
  </si>
  <si>
    <t>Eurai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</si>
</sst>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(* #,##0.00_);_(* \(#,##0.00\);_(* &quot;-&quot;??_);_(@_)"/>
    <numFmt numFmtId="172" formatCode="0.0"/>
    <numFmt numFmtId="173" formatCode="#,##0.0"/>
  </numFmts>
  <fonts count="24" x14ac:knownFonts="1">
    <font>
      <sz val="10"/>
      <name val="Arial"/>
    </font>
    <font>
      <sz val="10"/>
      <name val="Arial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</font>
    <font>
      <i/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u/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9"/>
      <name val="Times New Roman"/>
      <family val="1"/>
    </font>
    <font>
      <i/>
      <sz val="9"/>
      <name val="Times New Roman"/>
      <family val="1"/>
      <charset val="186"/>
    </font>
    <font>
      <sz val="8"/>
      <color indexed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  <font>
      <sz val="8"/>
      <name val="Arial"/>
      <family val="2"/>
      <charset val="186"/>
    </font>
    <font>
      <sz val="8"/>
      <color rgb="FFFF0000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</cellStyleXfs>
  <cellXfs count="461">
    <xf numFmtId="0" fontId="0" fillId="0" borderId="0" xfId="0"/>
    <xf numFmtId="172" fontId="3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2" fontId="3" fillId="0" borderId="3" xfId="0" applyNumberFormat="1" applyFont="1" applyFill="1" applyBorder="1" applyAlignment="1">
      <alignment horizontal="center" vertical="center"/>
    </xf>
    <xf numFmtId="172" fontId="3" fillId="0" borderId="4" xfId="0" applyNumberFormat="1" applyFont="1" applyFill="1" applyBorder="1" applyAlignment="1">
      <alignment horizontal="center" vertical="center"/>
    </xf>
    <xf numFmtId="172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172" fontId="3" fillId="0" borderId="6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4" borderId="3" xfId="1" applyNumberFormat="1" applyFont="1" applyFill="1" applyBorder="1" applyAlignment="1">
      <alignment horizontal="center" vertical="center"/>
    </xf>
    <xf numFmtId="172" fontId="3" fillId="4" borderId="3" xfId="0" applyNumberFormat="1" applyFont="1" applyFill="1" applyBorder="1" applyAlignment="1">
      <alignment horizontal="center" vertical="center"/>
    </xf>
    <xf numFmtId="172" fontId="2" fillId="5" borderId="7" xfId="0" applyNumberFormat="1" applyFont="1" applyFill="1" applyBorder="1" applyAlignment="1">
      <alignment horizontal="center" vertical="center" wrapText="1"/>
    </xf>
    <xf numFmtId="172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/>
    </xf>
    <xf numFmtId="172" fontId="3" fillId="4" borderId="6" xfId="1" applyNumberFormat="1" applyFont="1" applyFill="1" applyBorder="1" applyAlignment="1">
      <alignment horizontal="center" vertical="center"/>
    </xf>
    <xf numFmtId="172" fontId="3" fillId="4" borderId="4" xfId="1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172" fontId="2" fillId="2" borderId="9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2" fontId="3" fillId="0" borderId="3" xfId="1" applyNumberFormat="1" applyFont="1" applyFill="1" applyBorder="1" applyAlignment="1">
      <alignment horizontal="center" vertical="center"/>
    </xf>
    <xf numFmtId="172" fontId="3" fillId="0" borderId="6" xfId="1" applyNumberFormat="1" applyFont="1" applyFill="1" applyBorder="1" applyAlignment="1">
      <alignment horizontal="center" vertical="center"/>
    </xf>
    <xf numFmtId="172" fontId="2" fillId="6" borderId="10" xfId="0" applyNumberFormat="1" applyFont="1" applyFill="1" applyBorder="1" applyAlignment="1">
      <alignment horizontal="center" vertical="center"/>
    </xf>
    <xf numFmtId="172" fontId="2" fillId="6" borderId="11" xfId="0" applyNumberFormat="1" applyFont="1" applyFill="1" applyBorder="1" applyAlignment="1">
      <alignment horizontal="center" vertical="center"/>
    </xf>
    <xf numFmtId="172" fontId="2" fillId="5" borderId="6" xfId="1" applyNumberFormat="1" applyFont="1" applyFill="1" applyBorder="1" applyAlignment="1">
      <alignment horizontal="center" vertical="center"/>
    </xf>
    <xf numFmtId="172" fontId="2" fillId="5" borderId="3" xfId="1" applyNumberFormat="1" applyFont="1" applyFill="1" applyBorder="1" applyAlignment="1">
      <alignment horizontal="center" vertical="center"/>
    </xf>
    <xf numFmtId="172" fontId="2" fillId="5" borderId="4" xfId="1" applyNumberFormat="1" applyFont="1" applyFill="1" applyBorder="1" applyAlignment="1">
      <alignment horizontal="center" vertical="center"/>
    </xf>
    <xf numFmtId="172" fontId="2" fillId="5" borderId="12" xfId="1" applyNumberFormat="1" applyFont="1" applyFill="1" applyBorder="1" applyAlignment="1">
      <alignment horizontal="center" vertical="center"/>
    </xf>
    <xf numFmtId="172" fontId="2" fillId="5" borderId="3" xfId="0" applyNumberFormat="1" applyFont="1" applyFill="1" applyBorder="1" applyAlignment="1">
      <alignment horizontal="center" vertical="center"/>
    </xf>
    <xf numFmtId="172" fontId="2" fillId="5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172" fontId="3" fillId="0" borderId="0" xfId="0" applyNumberFormat="1" applyFont="1" applyBorder="1" applyAlignment="1">
      <alignment vertical="center"/>
    </xf>
    <xf numFmtId="0" fontId="6" fillId="0" borderId="0" xfId="0" applyFont="1"/>
    <xf numFmtId="0" fontId="0" fillId="0" borderId="0" xfId="0" applyAlignment="1"/>
    <xf numFmtId="0" fontId="7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13" fillId="0" borderId="0" xfId="0" applyFont="1" applyAlignment="1">
      <alignment vertical="top" wrapText="1"/>
    </xf>
    <xf numFmtId="172" fontId="2" fillId="5" borderId="13" xfId="1" applyNumberFormat="1" applyFont="1" applyFill="1" applyBorder="1" applyAlignment="1">
      <alignment horizontal="center" vertical="center"/>
    </xf>
    <xf numFmtId="172" fontId="3" fillId="4" borderId="13" xfId="0" applyNumberFormat="1" applyFont="1" applyFill="1" applyBorder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172" fontId="15" fillId="7" borderId="14" xfId="0" applyNumberFormat="1" applyFont="1" applyFill="1" applyBorder="1" applyAlignment="1" applyProtection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/>
    </xf>
    <xf numFmtId="172" fontId="3" fillId="0" borderId="18" xfId="0" applyNumberFormat="1" applyFont="1" applyFill="1" applyBorder="1" applyAlignment="1">
      <alignment horizontal="center" vertical="center"/>
    </xf>
    <xf numFmtId="172" fontId="2" fillId="5" borderId="19" xfId="0" applyNumberFormat="1" applyFont="1" applyFill="1" applyBorder="1" applyAlignment="1">
      <alignment horizontal="center" vertical="center" wrapText="1"/>
    </xf>
    <xf numFmtId="172" fontId="2" fillId="5" borderId="20" xfId="1" applyNumberFormat="1" applyFont="1" applyFill="1" applyBorder="1" applyAlignment="1">
      <alignment horizontal="center" vertical="center"/>
    </xf>
    <xf numFmtId="172" fontId="3" fillId="4" borderId="20" xfId="0" applyNumberFormat="1" applyFont="1" applyFill="1" applyBorder="1" applyAlignment="1">
      <alignment horizontal="center" vertical="center"/>
    </xf>
    <xf numFmtId="172" fontId="3" fillId="0" borderId="4" xfId="1" applyNumberFormat="1" applyFont="1" applyFill="1" applyBorder="1" applyAlignment="1">
      <alignment horizontal="center" vertical="center"/>
    </xf>
    <xf numFmtId="172" fontId="3" fillId="4" borderId="21" xfId="0" applyNumberFormat="1" applyFont="1" applyFill="1" applyBorder="1" applyAlignment="1">
      <alignment horizontal="center" vertical="center"/>
    </xf>
    <xf numFmtId="172" fontId="2" fillId="6" borderId="22" xfId="0" applyNumberFormat="1" applyFont="1" applyFill="1" applyBorder="1" applyAlignment="1">
      <alignment horizontal="center" vertical="center"/>
    </xf>
    <xf numFmtId="172" fontId="2" fillId="6" borderId="23" xfId="0" applyNumberFormat="1" applyFont="1" applyFill="1" applyBorder="1" applyAlignment="1">
      <alignment horizontal="center" vertical="center"/>
    </xf>
    <xf numFmtId="172" fontId="2" fillId="3" borderId="1" xfId="0" applyNumberFormat="1" applyFont="1" applyFill="1" applyBorder="1" applyAlignment="1">
      <alignment horizontal="center" vertical="center"/>
    </xf>
    <xf numFmtId="172" fontId="2" fillId="3" borderId="2" xfId="0" applyNumberFormat="1" applyFont="1" applyFill="1" applyBorder="1" applyAlignment="1">
      <alignment horizontal="center" vertical="center"/>
    </xf>
    <xf numFmtId="172" fontId="2" fillId="3" borderId="9" xfId="0" applyNumberFormat="1" applyFont="1" applyFill="1" applyBorder="1" applyAlignment="1">
      <alignment horizontal="center" vertical="center"/>
    </xf>
    <xf numFmtId="172" fontId="15" fillId="7" borderId="3" xfId="0" applyNumberFormat="1" applyFont="1" applyFill="1" applyBorder="1" applyAlignment="1" applyProtection="1">
      <alignment horizontal="center" vertical="center" wrapText="1"/>
    </xf>
    <xf numFmtId="172" fontId="3" fillId="7" borderId="3" xfId="0" applyNumberFormat="1" applyFont="1" applyFill="1" applyBorder="1" applyAlignment="1" applyProtection="1">
      <alignment horizontal="center" vertical="center" wrapText="1"/>
    </xf>
    <xf numFmtId="172" fontId="15" fillId="7" borderId="24" xfId="0" applyNumberFormat="1" applyFont="1" applyFill="1" applyBorder="1" applyAlignment="1" applyProtection="1">
      <alignment horizontal="center" vertical="center" wrapText="1"/>
    </xf>
    <xf numFmtId="172" fontId="15" fillId="7" borderId="25" xfId="0" applyNumberFormat="1" applyFont="1" applyFill="1" applyBorder="1" applyAlignment="1" applyProtection="1">
      <alignment horizontal="center" vertical="center" wrapText="1"/>
    </xf>
    <xf numFmtId="172" fontId="3" fillId="7" borderId="4" xfId="0" applyNumberFormat="1" applyFont="1" applyFill="1" applyBorder="1" applyAlignment="1" applyProtection="1">
      <alignment horizontal="center" vertical="center" wrapText="1"/>
    </xf>
    <xf numFmtId="172" fontId="15" fillId="7" borderId="4" xfId="0" applyNumberFormat="1" applyFont="1" applyFill="1" applyBorder="1" applyAlignment="1" applyProtection="1">
      <alignment horizontal="center" vertical="center" wrapText="1"/>
    </xf>
    <xf numFmtId="172" fontId="2" fillId="6" borderId="2" xfId="0" applyNumberFormat="1" applyFont="1" applyFill="1" applyBorder="1" applyAlignment="1">
      <alignment horizontal="center" vertical="center"/>
    </xf>
    <xf numFmtId="172" fontId="2" fillId="6" borderId="1" xfId="0" applyNumberFormat="1" applyFont="1" applyFill="1" applyBorder="1" applyAlignment="1">
      <alignment horizontal="center" vertical="center"/>
    </xf>
    <xf numFmtId="172" fontId="2" fillId="6" borderId="9" xfId="0" applyNumberFormat="1" applyFont="1" applyFill="1" applyBorder="1" applyAlignment="1">
      <alignment horizontal="center" vertical="center"/>
    </xf>
    <xf numFmtId="172" fontId="3" fillId="7" borderId="6" xfId="0" applyNumberFormat="1" applyFont="1" applyFill="1" applyBorder="1" applyAlignment="1" applyProtection="1">
      <alignment horizontal="center" vertical="center" wrapText="1"/>
    </xf>
    <xf numFmtId="172" fontId="15" fillId="7" borderId="6" xfId="0" applyNumberFormat="1" applyFont="1" applyFill="1" applyBorder="1" applyAlignment="1" applyProtection="1">
      <alignment horizontal="center" vertical="center" wrapText="1"/>
    </xf>
    <xf numFmtId="172" fontId="15" fillId="7" borderId="26" xfId="0" applyNumberFormat="1" applyFont="1" applyFill="1" applyBorder="1" applyAlignment="1" applyProtection="1">
      <alignment horizontal="center" vertical="center" wrapText="1"/>
    </xf>
    <xf numFmtId="172" fontId="3" fillId="7" borderId="13" xfId="0" applyNumberFormat="1" applyFont="1" applyFill="1" applyBorder="1" applyAlignment="1" applyProtection="1">
      <alignment horizontal="center" vertical="center" wrapText="1"/>
    </xf>
    <xf numFmtId="172" fontId="15" fillId="7" borderId="13" xfId="0" applyNumberFormat="1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" fontId="3" fillId="4" borderId="3" xfId="4" applyNumberFormat="1" applyFont="1" applyFill="1" applyBorder="1" applyAlignment="1">
      <alignment horizontal="center" vertical="center" wrapText="1"/>
    </xf>
    <xf numFmtId="172" fontId="2" fillId="2" borderId="28" xfId="1" applyNumberFormat="1" applyFont="1" applyFill="1" applyBorder="1" applyAlignment="1">
      <alignment horizontal="center" vertical="center"/>
    </xf>
    <xf numFmtId="172" fontId="2" fillId="3" borderId="29" xfId="0" applyNumberFormat="1" applyFont="1" applyFill="1" applyBorder="1" applyAlignment="1">
      <alignment horizontal="center" vertical="center"/>
    </xf>
    <xf numFmtId="172" fontId="2" fillId="3" borderId="30" xfId="0" applyNumberFormat="1" applyFont="1" applyFill="1" applyBorder="1" applyAlignment="1">
      <alignment horizontal="center" vertical="center"/>
    </xf>
    <xf numFmtId="172" fontId="2" fillId="2" borderId="31" xfId="1" applyNumberFormat="1" applyFont="1" applyFill="1" applyBorder="1" applyAlignment="1">
      <alignment horizontal="center" vertical="center"/>
    </xf>
    <xf numFmtId="172" fontId="2" fillId="2" borderId="32" xfId="1" applyNumberFormat="1" applyFont="1" applyFill="1" applyBorder="1" applyAlignment="1">
      <alignment horizontal="center" vertical="center"/>
    </xf>
    <xf numFmtId="172" fontId="2" fillId="2" borderId="33" xfId="1" applyNumberFormat="1" applyFont="1" applyFill="1" applyBorder="1" applyAlignment="1">
      <alignment horizontal="center" vertical="center"/>
    </xf>
    <xf numFmtId="173" fontId="3" fillId="0" borderId="3" xfId="4" applyNumberFormat="1" applyFont="1" applyBorder="1" applyAlignment="1">
      <alignment horizontal="center" vertical="center" wrapText="1"/>
    </xf>
    <xf numFmtId="172" fontId="3" fillId="4" borderId="34" xfId="0" applyNumberFormat="1" applyFont="1" applyFill="1" applyBorder="1" applyAlignment="1">
      <alignment horizontal="center" vertical="center"/>
    </xf>
    <xf numFmtId="172" fontId="2" fillId="2" borderId="29" xfId="1" applyNumberFormat="1" applyFont="1" applyFill="1" applyBorder="1" applyAlignment="1">
      <alignment horizontal="center" vertical="center"/>
    </xf>
    <xf numFmtId="172" fontId="2" fillId="6" borderId="3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5" borderId="2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5" borderId="18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/>
    </xf>
    <xf numFmtId="0" fontId="0" fillId="0" borderId="0" xfId="0" applyAlignment="1">
      <alignment horizontal="left"/>
    </xf>
    <xf numFmtId="172" fontId="3" fillId="0" borderId="13" xfId="1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172" fontId="3" fillId="0" borderId="0" xfId="0" applyNumberFormat="1" applyFont="1" applyFill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172" fontId="3" fillId="4" borderId="13" xfId="1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172" fontId="2" fillId="2" borderId="2" xfId="0" applyNumberFormat="1" applyFont="1" applyFill="1" applyBorder="1" applyAlignment="1">
      <alignment horizontal="center" vertical="center" wrapText="1"/>
    </xf>
    <xf numFmtId="172" fontId="3" fillId="0" borderId="24" xfId="0" applyNumberFormat="1" applyFont="1" applyFill="1" applyBorder="1" applyAlignment="1">
      <alignment horizontal="center" vertical="center"/>
    </xf>
    <xf numFmtId="172" fontId="3" fillId="4" borderId="4" xfId="0" applyNumberFormat="1" applyFont="1" applyFill="1" applyBorder="1" applyAlignment="1">
      <alignment horizontal="center" vertical="center"/>
    </xf>
    <xf numFmtId="172" fontId="2" fillId="5" borderId="5" xfId="0" applyNumberFormat="1" applyFont="1" applyFill="1" applyBorder="1" applyAlignment="1">
      <alignment horizontal="center" vertical="center"/>
    </xf>
    <xf numFmtId="172" fontId="2" fillId="5" borderId="8" xfId="0" applyNumberFormat="1" applyFont="1" applyFill="1" applyBorder="1" applyAlignment="1">
      <alignment horizontal="center" vertical="center"/>
    </xf>
    <xf numFmtId="49" fontId="2" fillId="3" borderId="31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72" fontId="2" fillId="2" borderId="10" xfId="0" applyNumberFormat="1" applyFont="1" applyFill="1" applyBorder="1" applyAlignment="1">
      <alignment horizontal="center" vertical="center"/>
    </xf>
    <xf numFmtId="172" fontId="2" fillId="2" borderId="11" xfId="0" applyNumberFormat="1" applyFont="1" applyFill="1" applyBorder="1" applyAlignment="1">
      <alignment horizontal="center" vertical="center"/>
    </xf>
    <xf numFmtId="172" fontId="2" fillId="2" borderId="22" xfId="0" applyNumberFormat="1" applyFont="1" applyFill="1" applyBorder="1" applyAlignment="1">
      <alignment horizontal="center" vertical="center"/>
    </xf>
    <xf numFmtId="172" fontId="2" fillId="2" borderId="23" xfId="0" applyNumberFormat="1" applyFont="1" applyFill="1" applyBorder="1" applyAlignment="1">
      <alignment horizontal="center" vertical="center"/>
    </xf>
    <xf numFmtId="172" fontId="2" fillId="2" borderId="35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/>
    </xf>
    <xf numFmtId="172" fontId="2" fillId="5" borderId="4" xfId="0" applyNumberFormat="1" applyFont="1" applyFill="1" applyBorder="1" applyAlignment="1">
      <alignment horizontal="center" vertical="center" wrapText="1"/>
    </xf>
    <xf numFmtId="172" fontId="3" fillId="4" borderId="4" xfId="0" applyNumberFormat="1" applyFont="1" applyFill="1" applyBorder="1" applyAlignment="1">
      <alignment horizontal="center" vertical="center" wrapText="1"/>
    </xf>
    <xf numFmtId="172" fontId="3" fillId="0" borderId="4" xfId="0" applyNumberFormat="1" applyFont="1" applyFill="1" applyBorder="1" applyAlignment="1">
      <alignment horizontal="center" vertical="center" wrapText="1"/>
    </xf>
    <xf numFmtId="172" fontId="2" fillId="5" borderId="8" xfId="0" applyNumberFormat="1" applyFont="1" applyFill="1" applyBorder="1" applyAlignment="1">
      <alignment horizontal="center" vertical="center" wrapText="1"/>
    </xf>
    <xf numFmtId="172" fontId="2" fillId="5" borderId="36" xfId="1" applyNumberFormat="1" applyFont="1" applyFill="1" applyBorder="1" applyAlignment="1">
      <alignment horizontal="center" vertical="center"/>
    </xf>
    <xf numFmtId="172" fontId="2" fillId="5" borderId="5" xfId="1" applyNumberFormat="1" applyFont="1" applyFill="1" applyBorder="1" applyAlignment="1">
      <alignment horizontal="center" vertical="center"/>
    </xf>
    <xf numFmtId="172" fontId="2" fillId="5" borderId="8" xfId="1" applyNumberFormat="1" applyFont="1" applyFill="1" applyBorder="1" applyAlignment="1">
      <alignment horizontal="center" vertical="center"/>
    </xf>
    <xf numFmtId="172" fontId="2" fillId="5" borderId="37" xfId="1" applyNumberFormat="1" applyFont="1" applyFill="1" applyBorder="1" applyAlignment="1">
      <alignment horizontal="center" vertical="center"/>
    </xf>
    <xf numFmtId="172" fontId="2" fillId="5" borderId="7" xfId="1" applyNumberFormat="1" applyFont="1" applyFill="1" applyBorder="1" applyAlignment="1">
      <alignment horizontal="center" vertical="center"/>
    </xf>
    <xf numFmtId="172" fontId="3" fillId="4" borderId="7" xfId="1" applyNumberFormat="1" applyFont="1" applyFill="1" applyBorder="1" applyAlignment="1">
      <alignment horizontal="center" vertical="center"/>
    </xf>
    <xf numFmtId="172" fontId="3" fillId="0" borderId="7" xfId="1" applyNumberFormat="1" applyFont="1" applyFill="1" applyBorder="1" applyAlignment="1">
      <alignment horizontal="center" vertical="center"/>
    </xf>
    <xf numFmtId="172" fontId="3" fillId="0" borderId="7" xfId="0" applyNumberFormat="1" applyFont="1" applyFill="1" applyBorder="1" applyAlignment="1">
      <alignment horizontal="center" vertical="center"/>
    </xf>
    <xf numFmtId="172" fontId="2" fillId="5" borderId="38" xfId="1" applyNumberFormat="1" applyFont="1" applyFill="1" applyBorder="1" applyAlignment="1">
      <alignment horizontal="center" vertical="center"/>
    </xf>
    <xf numFmtId="172" fontId="2" fillId="5" borderId="39" xfId="1" applyNumberFormat="1" applyFont="1" applyFill="1" applyBorder="1" applyAlignment="1">
      <alignment horizontal="center" vertical="center"/>
    </xf>
    <xf numFmtId="172" fontId="3" fillId="0" borderId="39" xfId="1" applyNumberFormat="1" applyFont="1" applyFill="1" applyBorder="1" applyAlignment="1">
      <alignment horizontal="center" vertical="center"/>
    </xf>
    <xf numFmtId="172" fontId="3" fillId="0" borderId="39" xfId="0" applyNumberFormat="1" applyFont="1" applyFill="1" applyBorder="1" applyAlignment="1">
      <alignment horizontal="center" vertical="center"/>
    </xf>
    <xf numFmtId="172" fontId="3" fillId="4" borderId="39" xfId="1" applyNumberFormat="1" applyFont="1" applyFill="1" applyBorder="1" applyAlignment="1">
      <alignment horizontal="center" vertical="center"/>
    </xf>
    <xf numFmtId="172" fontId="2" fillId="5" borderId="40" xfId="1" applyNumberFormat="1" applyFont="1" applyFill="1" applyBorder="1" applyAlignment="1">
      <alignment horizontal="center" vertical="center"/>
    </xf>
    <xf numFmtId="172" fontId="7" fillId="0" borderId="3" xfId="0" applyNumberFormat="1" applyFont="1" applyFill="1" applyBorder="1" applyAlignment="1">
      <alignment horizontal="center" vertical="center" wrapText="1"/>
    </xf>
    <xf numFmtId="172" fontId="7" fillId="0" borderId="4" xfId="0" applyNumberFormat="1" applyFont="1" applyFill="1" applyBorder="1" applyAlignment="1">
      <alignment horizontal="center" vertical="center" wrapText="1"/>
    </xf>
    <xf numFmtId="172" fontId="7" fillId="4" borderId="3" xfId="0" applyNumberFormat="1" applyFont="1" applyFill="1" applyBorder="1" applyAlignment="1">
      <alignment horizontal="center" vertical="center"/>
    </xf>
    <xf numFmtId="172" fontId="7" fillId="4" borderId="4" xfId="0" applyNumberFormat="1" applyFont="1" applyFill="1" applyBorder="1" applyAlignment="1">
      <alignment horizontal="center" vertical="center"/>
    </xf>
    <xf numFmtId="172" fontId="7" fillId="4" borderId="5" xfId="0" applyNumberFormat="1" applyFont="1" applyFill="1" applyBorder="1" applyAlignment="1">
      <alignment horizontal="center" vertical="center"/>
    </xf>
    <xf numFmtId="172" fontId="7" fillId="4" borderId="8" xfId="0" applyNumberFormat="1" applyFont="1" applyFill="1" applyBorder="1" applyAlignment="1">
      <alignment horizontal="center" vertical="center"/>
    </xf>
    <xf numFmtId="172" fontId="3" fillId="7" borderId="7" xfId="0" applyNumberFormat="1" applyFont="1" applyFill="1" applyBorder="1" applyAlignment="1" applyProtection="1">
      <alignment horizontal="center" vertical="center" wrapText="1"/>
    </xf>
    <xf numFmtId="172" fontId="15" fillId="7" borderId="7" xfId="0" applyNumberFormat="1" applyFont="1" applyFill="1" applyBorder="1" applyAlignment="1" applyProtection="1">
      <alignment horizontal="center" vertical="center" wrapText="1"/>
    </xf>
    <xf numFmtId="172" fontId="2" fillId="6" borderId="36" xfId="0" applyNumberFormat="1" applyFont="1" applyFill="1" applyBorder="1" applyAlignment="1">
      <alignment horizontal="center" vertical="center"/>
    </xf>
    <xf numFmtId="172" fontId="2" fillId="6" borderId="5" xfId="0" applyNumberFormat="1" applyFont="1" applyFill="1" applyBorder="1" applyAlignment="1">
      <alignment horizontal="center" vertical="center"/>
    </xf>
    <xf numFmtId="172" fontId="2" fillId="6" borderId="8" xfId="0" applyNumberFormat="1" applyFont="1" applyFill="1" applyBorder="1" applyAlignment="1">
      <alignment horizontal="center" vertical="center"/>
    </xf>
    <xf numFmtId="172" fontId="2" fillId="6" borderId="37" xfId="0" applyNumberFormat="1" applyFont="1" applyFill="1" applyBorder="1" applyAlignment="1">
      <alignment horizontal="center" vertical="center"/>
    </xf>
    <xf numFmtId="172" fontId="15" fillId="7" borderId="41" xfId="0" applyNumberFormat="1" applyFont="1" applyFill="1" applyBorder="1" applyAlignment="1" applyProtection="1">
      <alignment horizontal="center" vertical="center" wrapText="1"/>
    </xf>
    <xf numFmtId="172" fontId="2" fillId="6" borderId="38" xfId="0" applyNumberFormat="1" applyFont="1" applyFill="1" applyBorder="1" applyAlignment="1">
      <alignment horizontal="center" vertical="center"/>
    </xf>
    <xf numFmtId="172" fontId="3" fillId="4" borderId="3" xfId="0" applyNumberFormat="1" applyFont="1" applyFill="1" applyBorder="1" applyAlignment="1">
      <alignment horizontal="left" vertical="center" wrapText="1"/>
    </xf>
    <xf numFmtId="172" fontId="15" fillId="7" borderId="42" xfId="0" applyNumberFormat="1" applyFont="1" applyFill="1" applyBorder="1" applyAlignment="1" applyProtection="1">
      <alignment horizontal="center" vertical="center" wrapText="1"/>
    </xf>
    <xf numFmtId="172" fontId="3" fillId="0" borderId="19" xfId="0" applyNumberFormat="1" applyFont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27" xfId="0" applyNumberFormat="1" applyFont="1" applyFill="1" applyBorder="1" applyAlignment="1">
      <alignment horizontal="center" vertical="center"/>
    </xf>
    <xf numFmtId="172" fontId="3" fillId="0" borderId="43" xfId="0" applyNumberFormat="1" applyFont="1" applyFill="1" applyBorder="1" applyAlignment="1">
      <alignment horizontal="center" vertical="center"/>
    </xf>
    <xf numFmtId="172" fontId="3" fillId="4" borderId="42" xfId="0" applyNumberFormat="1" applyFont="1" applyFill="1" applyBorder="1" applyAlignment="1">
      <alignment horizontal="center" vertical="center"/>
    </xf>
    <xf numFmtId="172" fontId="3" fillId="4" borderId="44" xfId="0" applyNumberFormat="1" applyFont="1" applyFill="1" applyBorder="1" applyAlignment="1">
      <alignment horizontal="center" vertical="center"/>
    </xf>
    <xf numFmtId="172" fontId="3" fillId="0" borderId="43" xfId="0" applyNumberFormat="1" applyFont="1" applyBorder="1" applyAlignment="1">
      <alignment horizontal="center" vertical="center"/>
    </xf>
    <xf numFmtId="172" fontId="3" fillId="7" borderId="21" xfId="0" applyNumberFormat="1" applyFont="1" applyFill="1" applyBorder="1" applyAlignment="1" applyProtection="1">
      <alignment horizontal="center" vertical="center" wrapText="1"/>
    </xf>
    <xf numFmtId="172" fontId="2" fillId="8" borderId="41" xfId="3" applyNumberFormat="1" applyFont="1" applyFill="1" applyBorder="1" applyAlignment="1">
      <alignment horizontal="center" vertical="center"/>
    </xf>
    <xf numFmtId="172" fontId="2" fillId="8" borderId="7" xfId="3" applyNumberFormat="1" applyFont="1" applyFill="1" applyBorder="1" applyAlignment="1">
      <alignment horizontal="center" vertical="center" wrapText="1"/>
    </xf>
    <xf numFmtId="172" fontId="2" fillId="8" borderId="7" xfId="3" applyNumberFormat="1" applyFont="1" applyFill="1" applyBorder="1" applyAlignment="1">
      <alignment horizontal="center" vertical="center"/>
    </xf>
    <xf numFmtId="172" fontId="2" fillId="8" borderId="19" xfId="3" applyNumberFormat="1" applyFont="1" applyFill="1" applyBorder="1" applyAlignment="1">
      <alignment horizontal="center" vertical="center"/>
    </xf>
    <xf numFmtId="172" fontId="20" fillId="0" borderId="4" xfId="1" applyNumberFormat="1" applyFont="1" applyFill="1" applyBorder="1" applyAlignment="1">
      <alignment horizontal="center" vertical="center"/>
    </xf>
    <xf numFmtId="172" fontId="21" fillId="5" borderId="4" xfId="0" applyNumberFormat="1" applyFont="1" applyFill="1" applyBorder="1" applyAlignment="1">
      <alignment horizontal="center" vertical="center" wrapText="1"/>
    </xf>
    <xf numFmtId="172" fontId="21" fillId="5" borderId="6" xfId="1" applyNumberFormat="1" applyFont="1" applyFill="1" applyBorder="1" applyAlignment="1">
      <alignment horizontal="center" vertical="center"/>
    </xf>
    <xf numFmtId="172" fontId="21" fillId="5" borderId="3" xfId="1" applyNumberFormat="1" applyFont="1" applyFill="1" applyBorder="1" applyAlignment="1">
      <alignment horizontal="center" vertical="center"/>
    </xf>
    <xf numFmtId="172" fontId="21" fillId="5" borderId="4" xfId="1" applyNumberFormat="1" applyFont="1" applyFill="1" applyBorder="1" applyAlignment="1">
      <alignment horizontal="center" vertical="center"/>
    </xf>
    <xf numFmtId="172" fontId="21" fillId="5" borderId="7" xfId="1" applyNumberFormat="1" applyFont="1" applyFill="1" applyBorder="1" applyAlignment="1">
      <alignment horizontal="center" vertical="center"/>
    </xf>
    <xf numFmtId="172" fontId="21" fillId="5" borderId="13" xfId="1" applyNumberFormat="1" applyFont="1" applyFill="1" applyBorder="1" applyAlignment="1">
      <alignment horizontal="center" vertical="center"/>
    </xf>
    <xf numFmtId="172" fontId="21" fillId="5" borderId="39" xfId="1" applyNumberFormat="1" applyFont="1" applyFill="1" applyBorder="1" applyAlignment="1">
      <alignment horizontal="center" vertical="center"/>
    </xf>
    <xf numFmtId="172" fontId="21" fillId="5" borderId="3" xfId="0" applyNumberFormat="1" applyFont="1" applyFill="1" applyBorder="1" applyAlignment="1">
      <alignment horizontal="center" vertical="center"/>
    </xf>
    <xf numFmtId="172" fontId="21" fillId="5" borderId="4" xfId="0" applyNumberFormat="1" applyFont="1" applyFill="1" applyBorder="1" applyAlignment="1">
      <alignment horizontal="center" vertical="center"/>
    </xf>
    <xf numFmtId="172" fontId="20" fillId="0" borderId="4" xfId="0" applyNumberFormat="1" applyFont="1" applyBorder="1" applyAlignment="1">
      <alignment horizontal="center" vertical="center"/>
    </xf>
    <xf numFmtId="172" fontId="20" fillId="4" borderId="6" xfId="1" applyNumberFormat="1" applyFont="1" applyFill="1" applyBorder="1" applyAlignment="1">
      <alignment horizontal="center" vertical="center"/>
    </xf>
    <xf numFmtId="172" fontId="20" fillId="4" borderId="3" xfId="1" applyNumberFormat="1" applyFont="1" applyFill="1" applyBorder="1" applyAlignment="1">
      <alignment horizontal="center" vertical="center"/>
    </xf>
    <xf numFmtId="172" fontId="20" fillId="4" borderId="4" xfId="1" applyNumberFormat="1" applyFont="1" applyFill="1" applyBorder="1" applyAlignment="1">
      <alignment horizontal="center" vertical="center"/>
    </xf>
    <xf numFmtId="172" fontId="20" fillId="4" borderId="7" xfId="1" applyNumberFormat="1" applyFont="1" applyFill="1" applyBorder="1" applyAlignment="1">
      <alignment horizontal="center" vertical="center"/>
    </xf>
    <xf numFmtId="172" fontId="20" fillId="0" borderId="13" xfId="1" applyNumberFormat="1" applyFont="1" applyFill="1" applyBorder="1" applyAlignment="1">
      <alignment horizontal="center" vertical="center"/>
    </xf>
    <xf numFmtId="172" fontId="20" fillId="0" borderId="39" xfId="1" applyNumberFormat="1" applyFont="1" applyFill="1" applyBorder="1" applyAlignment="1">
      <alignment horizontal="center" vertical="center"/>
    </xf>
    <xf numFmtId="172" fontId="20" fillId="0" borderId="6" xfId="0" applyNumberFormat="1" applyFont="1" applyBorder="1" applyAlignment="1">
      <alignment horizontal="left" vertical="center" wrapText="1"/>
    </xf>
    <xf numFmtId="172" fontId="20" fillId="0" borderId="7" xfId="1" applyNumberFormat="1" applyFont="1" applyFill="1" applyBorder="1" applyAlignment="1">
      <alignment horizontal="center" vertical="center"/>
    </xf>
    <xf numFmtId="172" fontId="22" fillId="5" borderId="6" xfId="1" applyNumberFormat="1" applyFont="1" applyFill="1" applyBorder="1" applyAlignment="1">
      <alignment horizontal="center" vertical="center"/>
    </xf>
    <xf numFmtId="172" fontId="22" fillId="5" borderId="3" xfId="1" applyNumberFormat="1" applyFont="1" applyFill="1" applyBorder="1" applyAlignment="1">
      <alignment horizontal="center" vertical="center"/>
    </xf>
    <xf numFmtId="172" fontId="22" fillId="5" borderId="7" xfId="1" applyNumberFormat="1" applyFont="1" applyFill="1" applyBorder="1" applyAlignment="1">
      <alignment horizontal="center" vertical="center"/>
    </xf>
    <xf numFmtId="172" fontId="23" fillId="0" borderId="3" xfId="0" applyNumberFormat="1" applyFont="1" applyFill="1" applyBorder="1" applyAlignment="1">
      <alignment horizontal="center" vertical="center"/>
    </xf>
    <xf numFmtId="172" fontId="23" fillId="0" borderId="4" xfId="0" applyNumberFormat="1" applyFont="1" applyFill="1" applyBorder="1" applyAlignment="1">
      <alignment horizontal="center" vertical="center"/>
    </xf>
    <xf numFmtId="172" fontId="22" fillId="5" borderId="3" xfId="0" applyNumberFormat="1" applyFont="1" applyFill="1" applyBorder="1" applyAlignment="1">
      <alignment horizontal="center" vertical="center"/>
    </xf>
    <xf numFmtId="172" fontId="22" fillId="5" borderId="4" xfId="0" applyNumberFormat="1" applyFont="1" applyFill="1" applyBorder="1" applyAlignment="1">
      <alignment horizontal="center" vertical="center"/>
    </xf>
    <xf numFmtId="172" fontId="23" fillId="0" borderId="24" xfId="0" applyNumberFormat="1" applyFont="1" applyFill="1" applyBorder="1" applyAlignment="1">
      <alignment horizontal="center" vertical="center"/>
    </xf>
    <xf numFmtId="172" fontId="23" fillId="0" borderId="25" xfId="0" applyNumberFormat="1" applyFont="1" applyFill="1" applyBorder="1" applyAlignment="1">
      <alignment horizontal="center" vertical="center"/>
    </xf>
    <xf numFmtId="172" fontId="23" fillId="0" borderId="25" xfId="0" applyNumberFormat="1" applyFont="1" applyBorder="1" applyAlignment="1">
      <alignment horizontal="center" vertical="center"/>
    </xf>
    <xf numFmtId="172" fontId="22" fillId="5" borderId="4" xfId="0" applyNumberFormat="1" applyFont="1" applyFill="1" applyBorder="1" applyAlignment="1">
      <alignment horizontal="center" vertical="center" wrapText="1"/>
    </xf>
    <xf numFmtId="172" fontId="23" fillId="0" borderId="4" xfId="0" applyNumberFormat="1" applyFont="1" applyBorder="1" applyAlignment="1">
      <alignment horizontal="center" vertical="center"/>
    </xf>
    <xf numFmtId="172" fontId="22" fillId="5" borderId="4" xfId="1" applyNumberFormat="1" applyFont="1" applyFill="1" applyBorder="1" applyAlignment="1">
      <alignment horizontal="center" vertical="center"/>
    </xf>
    <xf numFmtId="172" fontId="22" fillId="5" borderId="13" xfId="1" applyNumberFormat="1" applyFont="1" applyFill="1" applyBorder="1" applyAlignment="1">
      <alignment horizontal="center" vertical="center"/>
    </xf>
    <xf numFmtId="172" fontId="22" fillId="5" borderId="39" xfId="1" applyNumberFormat="1" applyFont="1" applyFill="1" applyBorder="1" applyAlignment="1">
      <alignment horizontal="center" vertical="center"/>
    </xf>
    <xf numFmtId="172" fontId="23" fillId="0" borderId="6" xfId="1" applyNumberFormat="1" applyFont="1" applyFill="1" applyBorder="1" applyAlignment="1">
      <alignment horizontal="center" vertical="center"/>
    </xf>
    <xf numFmtId="172" fontId="23" fillId="0" borderId="3" xfId="1" applyNumberFormat="1" applyFont="1" applyFill="1" applyBorder="1" applyAlignment="1">
      <alignment horizontal="center" vertical="center"/>
    </xf>
    <xf numFmtId="172" fontId="23" fillId="0" borderId="13" xfId="1" applyNumberFormat="1" applyFont="1" applyFill="1" applyBorder="1" applyAlignment="1">
      <alignment horizontal="center" vertical="center"/>
    </xf>
    <xf numFmtId="172" fontId="23" fillId="0" borderId="39" xfId="1" applyNumberFormat="1" applyFont="1" applyFill="1" applyBorder="1" applyAlignment="1">
      <alignment horizontal="center" vertical="center"/>
    </xf>
    <xf numFmtId="172" fontId="23" fillId="0" borderId="4" xfId="1" applyNumberFormat="1" applyFont="1" applyFill="1" applyBorder="1" applyAlignment="1">
      <alignment horizontal="center" vertical="center"/>
    </xf>
    <xf numFmtId="172" fontId="23" fillId="4" borderId="4" xfId="0" applyNumberFormat="1" applyFont="1" applyFill="1" applyBorder="1" applyAlignment="1">
      <alignment horizontal="center" vertical="center" wrapText="1"/>
    </xf>
    <xf numFmtId="172" fontId="3" fillId="4" borderId="14" xfId="0" applyNumberFormat="1" applyFont="1" applyFill="1" applyBorder="1" applyAlignment="1">
      <alignment horizontal="center" vertical="center"/>
    </xf>
    <xf numFmtId="172" fontId="3" fillId="4" borderId="24" xfId="0" applyNumberFormat="1" applyFont="1" applyFill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172" fontId="3" fillId="0" borderId="24" xfId="0" applyNumberFormat="1" applyFont="1" applyBorder="1" applyAlignment="1">
      <alignment horizontal="center" vertical="center"/>
    </xf>
    <xf numFmtId="172" fontId="3" fillId="0" borderId="41" xfId="0" applyNumberFormat="1" applyFont="1" applyBorder="1" applyAlignment="1">
      <alignment horizontal="center" vertical="center"/>
    </xf>
    <xf numFmtId="172" fontId="3" fillId="0" borderId="26" xfId="0" applyNumberFormat="1" applyFont="1" applyFill="1" applyBorder="1" applyAlignment="1">
      <alignment horizontal="center" vertical="center"/>
    </xf>
    <xf numFmtId="172" fontId="3" fillId="0" borderId="45" xfId="0" applyNumberFormat="1" applyFont="1" applyFill="1" applyBorder="1" applyAlignment="1">
      <alignment horizontal="center" vertical="center"/>
    </xf>
    <xf numFmtId="172" fontId="3" fillId="4" borderId="6" xfId="0" applyNumberFormat="1" applyFont="1" applyFill="1" applyBorder="1" applyAlignment="1">
      <alignment horizontal="center" vertical="center"/>
    </xf>
    <xf numFmtId="172" fontId="3" fillId="0" borderId="6" xfId="0" applyNumberFormat="1" applyFont="1" applyBorder="1" applyAlignment="1">
      <alignment horizontal="center" vertical="center"/>
    </xf>
    <xf numFmtId="172" fontId="3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72" fontId="7" fillId="0" borderId="3" xfId="0" applyNumberFormat="1" applyFont="1" applyFill="1" applyBorder="1" applyAlignment="1">
      <alignment horizontal="center" vertical="center"/>
    </xf>
    <xf numFmtId="172" fontId="7" fillId="0" borderId="4" xfId="0" applyNumberFormat="1" applyFont="1" applyFill="1" applyBorder="1" applyAlignment="1">
      <alignment horizontal="center" vertical="center"/>
    </xf>
    <xf numFmtId="172" fontId="2" fillId="8" borderId="19" xfId="3" applyNumberFormat="1" applyFont="1" applyFill="1" applyBorder="1" applyAlignment="1">
      <alignment horizontal="left" vertical="center"/>
    </xf>
    <xf numFmtId="172" fontId="2" fillId="8" borderId="46" xfId="3" applyNumberFormat="1" applyFont="1" applyFill="1" applyBorder="1" applyAlignment="1">
      <alignment horizontal="left" vertical="center"/>
    </xf>
    <xf numFmtId="172" fontId="2" fillId="8" borderId="47" xfId="3" applyNumberFormat="1" applyFont="1" applyFill="1" applyBorder="1" applyAlignment="1">
      <alignment horizontal="left" vertical="center"/>
    </xf>
    <xf numFmtId="172" fontId="15" fillId="7" borderId="12" xfId="0" applyNumberFormat="1" applyFont="1" applyFill="1" applyBorder="1" applyAlignment="1" applyProtection="1">
      <alignment horizontal="center" vertical="center" wrapText="1"/>
    </xf>
    <xf numFmtId="172" fontId="15" fillId="7" borderId="27" xfId="0" applyNumberFormat="1" applyFont="1" applyFill="1" applyBorder="1" applyAlignment="1" applyProtection="1">
      <alignment horizontal="center" vertical="center" wrapText="1"/>
    </xf>
    <xf numFmtId="172" fontId="15" fillId="7" borderId="19" xfId="0" applyNumberFormat="1" applyFont="1" applyFill="1" applyBorder="1" applyAlignment="1" applyProtection="1">
      <alignment horizontal="center" vertical="center" wrapText="1"/>
    </xf>
    <xf numFmtId="172" fontId="15" fillId="7" borderId="43" xfId="0" applyNumberFormat="1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11" fillId="4" borderId="2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72" fontId="2" fillId="8" borderId="7" xfId="3" applyNumberFormat="1" applyFont="1" applyFill="1" applyBorder="1" applyAlignment="1">
      <alignment horizontal="left" vertical="center"/>
    </xf>
    <xf numFmtId="172" fontId="2" fillId="8" borderId="66" xfId="3" applyNumberFormat="1" applyFont="1" applyFill="1" applyBorder="1" applyAlignment="1">
      <alignment horizontal="left" vertical="center"/>
    </xf>
    <xf numFmtId="172" fontId="2" fillId="8" borderId="67" xfId="3" applyNumberFormat="1" applyFont="1" applyFill="1" applyBorder="1" applyAlignment="1">
      <alignment horizontal="left" vertical="center"/>
    </xf>
    <xf numFmtId="172" fontId="2" fillId="8" borderId="7" xfId="3" applyNumberFormat="1" applyFont="1" applyFill="1" applyBorder="1" applyAlignment="1">
      <alignment horizontal="left" vertical="center" wrapText="1"/>
    </xf>
    <xf numFmtId="172" fontId="2" fillId="8" borderId="66" xfId="3" applyNumberFormat="1" applyFont="1" applyFill="1" applyBorder="1" applyAlignment="1">
      <alignment horizontal="left" vertical="center" wrapText="1"/>
    </xf>
    <xf numFmtId="172" fontId="2" fillId="8" borderId="67" xfId="3" applyNumberFormat="1" applyFont="1" applyFill="1" applyBorder="1" applyAlignment="1">
      <alignment horizontal="left" vertical="center" wrapText="1"/>
    </xf>
    <xf numFmtId="172" fontId="3" fillId="0" borderId="4" xfId="0" applyNumberFormat="1" applyFont="1" applyFill="1" applyBorder="1" applyAlignment="1">
      <alignment horizontal="center" vertical="center"/>
    </xf>
    <xf numFmtId="172" fontId="3" fillId="0" borderId="3" xfId="0" applyNumberFormat="1" applyFont="1" applyFill="1" applyBorder="1" applyAlignment="1">
      <alignment horizontal="center" vertical="center"/>
    </xf>
    <xf numFmtId="172" fontId="3" fillId="0" borderId="6" xfId="0" applyNumberFormat="1" applyFont="1" applyFill="1" applyBorder="1" applyAlignment="1">
      <alignment horizontal="center" vertical="center"/>
    </xf>
    <xf numFmtId="172" fontId="3" fillId="0" borderId="4" xfId="0" applyNumberFormat="1" applyFont="1" applyFill="1" applyBorder="1" applyAlignment="1">
      <alignment horizontal="center" vertical="center" wrapText="1"/>
    </xf>
    <xf numFmtId="172" fontId="2" fillId="8" borderId="24" xfId="3" applyNumberFormat="1" applyFont="1" applyFill="1" applyBorder="1" applyAlignment="1">
      <alignment horizontal="left" vertical="center"/>
    </xf>
    <xf numFmtId="172" fontId="2" fillId="8" borderId="3" xfId="3" applyNumberFormat="1" applyFont="1" applyFill="1" applyBorder="1" applyAlignment="1">
      <alignment horizontal="left" vertical="center"/>
    </xf>
    <xf numFmtId="172" fontId="3" fillId="0" borderId="39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7" xfId="0" applyNumberFormat="1" applyFont="1" applyFill="1" applyBorder="1" applyAlignment="1">
      <alignment horizontal="center" vertical="center"/>
    </xf>
    <xf numFmtId="172" fontId="3" fillId="4" borderId="3" xfId="1" applyNumberFormat="1" applyFont="1" applyFill="1" applyBorder="1" applyAlignment="1">
      <alignment horizontal="center" vertical="center"/>
    </xf>
    <xf numFmtId="172" fontId="3" fillId="4" borderId="6" xfId="1" applyNumberFormat="1" applyFont="1" applyFill="1" applyBorder="1" applyAlignment="1">
      <alignment horizontal="center" vertical="center"/>
    </xf>
    <xf numFmtId="172" fontId="3" fillId="0" borderId="6" xfId="0" applyNumberFormat="1" applyFont="1" applyBorder="1" applyAlignment="1">
      <alignment horizontal="left" vertical="center" wrapText="1"/>
    </xf>
    <xf numFmtId="172" fontId="3" fillId="0" borderId="39" xfId="1" applyNumberFormat="1" applyFont="1" applyFill="1" applyBorder="1" applyAlignment="1">
      <alignment horizontal="center" vertical="center"/>
    </xf>
    <xf numFmtId="172" fontId="3" fillId="0" borderId="13" xfId="1" applyNumberFormat="1" applyFont="1" applyFill="1" applyBorder="1" applyAlignment="1">
      <alignment horizontal="center" vertical="center"/>
    </xf>
    <xf numFmtId="172" fontId="20" fillId="4" borderId="7" xfId="1" applyNumberFormat="1" applyFont="1" applyFill="1" applyBorder="1" applyAlignment="1">
      <alignment horizontal="center" vertical="center"/>
    </xf>
    <xf numFmtId="172" fontId="3" fillId="4" borderId="4" xfId="1" applyNumberFormat="1" applyFont="1" applyFill="1" applyBorder="1" applyAlignment="1">
      <alignment horizontal="center" vertical="center"/>
    </xf>
    <xf numFmtId="172" fontId="3" fillId="0" borderId="3" xfId="1" applyNumberFormat="1" applyFont="1" applyFill="1" applyBorder="1" applyAlignment="1">
      <alignment horizontal="center" vertical="center"/>
    </xf>
    <xf numFmtId="172" fontId="3" fillId="0" borderId="6" xfId="1" applyNumberFormat="1" applyFont="1" applyFill="1" applyBorder="1" applyAlignment="1">
      <alignment horizontal="center" vertical="center"/>
    </xf>
    <xf numFmtId="172" fontId="3" fillId="0" borderId="4" xfId="0" applyNumberFormat="1" applyFont="1" applyBorder="1" applyAlignment="1">
      <alignment horizontal="center" vertical="center"/>
    </xf>
    <xf numFmtId="172" fontId="3" fillId="4" borderId="7" xfId="1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2" fontId="3" fillId="4" borderId="3" xfId="0" applyNumberFormat="1" applyFont="1" applyFill="1" applyBorder="1" applyAlignment="1">
      <alignment horizontal="left" vertical="center" wrapText="1"/>
    </xf>
    <xf numFmtId="3" fontId="3" fillId="0" borderId="3" xfId="4" applyNumberFormat="1" applyFont="1" applyBorder="1" applyAlignment="1">
      <alignment horizontal="center" vertical="center" wrapText="1"/>
    </xf>
    <xf numFmtId="1" fontId="3" fillId="4" borderId="3" xfId="4" applyNumberFormat="1" applyFont="1" applyFill="1" applyBorder="1" applyAlignment="1">
      <alignment horizontal="center" vertical="center" wrapText="1"/>
    </xf>
    <xf numFmtId="172" fontId="2" fillId="2" borderId="63" xfId="0" applyNumberFormat="1" applyFont="1" applyFill="1" applyBorder="1" applyAlignment="1">
      <alignment horizontal="left" vertical="center" wrapText="1"/>
    </xf>
    <xf numFmtId="172" fontId="2" fillId="2" borderId="64" xfId="0" applyNumberFormat="1" applyFont="1" applyFill="1" applyBorder="1" applyAlignment="1">
      <alignment horizontal="left" vertical="center" wrapText="1"/>
    </xf>
    <xf numFmtId="172" fontId="2" fillId="2" borderId="65" xfId="0" applyNumberFormat="1" applyFont="1" applyFill="1" applyBorder="1" applyAlignment="1">
      <alignment horizontal="left" vertical="center" wrapText="1"/>
    </xf>
    <xf numFmtId="49" fontId="3" fillId="4" borderId="3" xfId="4" applyNumberFormat="1" applyFont="1" applyFill="1" applyBorder="1" applyAlignment="1">
      <alignment horizontal="center" vertical="center" wrapText="1"/>
    </xf>
    <xf numFmtId="12" fontId="3" fillId="0" borderId="24" xfId="4" applyNumberFormat="1" applyFont="1" applyBorder="1" applyAlignment="1">
      <alignment horizontal="center" vertical="center" wrapText="1"/>
    </xf>
    <xf numFmtId="11" fontId="3" fillId="0" borderId="3" xfId="4" applyNumberFormat="1" applyFont="1" applyBorder="1" applyAlignment="1">
      <alignment horizontal="center" vertical="center" wrapText="1"/>
    </xf>
    <xf numFmtId="172" fontId="23" fillId="0" borderId="14" xfId="0" applyNumberFormat="1" applyFont="1" applyBorder="1" applyAlignment="1">
      <alignment horizontal="left" vertical="center" wrapText="1"/>
    </xf>
    <xf numFmtId="172" fontId="23" fillId="0" borderId="6" xfId="0" applyNumberFormat="1" applyFont="1" applyBorder="1" applyAlignment="1">
      <alignment horizontal="left" vertical="center" wrapText="1"/>
    </xf>
    <xf numFmtId="49" fontId="2" fillId="2" borderId="24" xfId="0" applyNumberFormat="1" applyFont="1" applyFill="1" applyBorder="1" applyAlignment="1">
      <alignment horizontal="center" vertical="center"/>
    </xf>
    <xf numFmtId="172" fontId="3" fillId="4" borderId="24" xfId="0" applyNumberFormat="1" applyFont="1" applyFill="1" applyBorder="1" applyAlignment="1">
      <alignment horizontal="left" vertical="center" wrapText="1"/>
    </xf>
    <xf numFmtId="49" fontId="3" fillId="4" borderId="24" xfId="4" applyNumberFormat="1" applyFont="1" applyFill="1" applyBorder="1" applyAlignment="1">
      <alignment horizontal="center" vertical="center" wrapText="1"/>
    </xf>
    <xf numFmtId="12" fontId="3" fillId="0" borderId="3" xfId="4" applyNumberFormat="1" applyFont="1" applyBorder="1" applyAlignment="1">
      <alignment horizontal="center" vertical="center" wrapText="1"/>
    </xf>
    <xf numFmtId="172" fontId="2" fillId="3" borderId="49" xfId="0" applyNumberFormat="1" applyFont="1" applyFill="1" applyBorder="1" applyAlignment="1">
      <alignment horizontal="left" vertical="center" wrapText="1"/>
    </xf>
    <xf numFmtId="172" fontId="2" fillId="3" borderId="52" xfId="0" applyNumberFormat="1" applyFont="1" applyFill="1" applyBorder="1" applyAlignment="1">
      <alignment horizontal="left" vertical="center" wrapText="1"/>
    </xf>
    <xf numFmtId="172" fontId="2" fillId="3" borderId="57" xfId="0" applyNumberFormat="1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center" vertical="center" textRotation="90" wrapText="1"/>
    </xf>
    <xf numFmtId="0" fontId="3" fillId="0" borderId="59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172" fontId="2" fillId="10" borderId="29" xfId="0" applyNumberFormat="1" applyFont="1" applyFill="1" applyBorder="1" applyAlignment="1">
      <alignment horizontal="left" vertical="center" wrapText="1"/>
    </xf>
    <xf numFmtId="172" fontId="2" fillId="10" borderId="52" xfId="0" applyNumberFormat="1" applyFont="1" applyFill="1" applyBorder="1" applyAlignment="1">
      <alignment horizontal="left" vertical="center" wrapText="1"/>
    </xf>
    <xf numFmtId="172" fontId="2" fillId="10" borderId="57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center" vertical="center" textRotation="90" wrapText="1"/>
    </xf>
    <xf numFmtId="49" fontId="3" fillId="0" borderId="6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24" xfId="0" applyNumberFormat="1" applyFont="1" applyBorder="1" applyAlignment="1">
      <alignment horizontal="center" vertical="center" textRotation="90" wrapText="1"/>
    </xf>
    <xf numFmtId="49" fontId="3" fillId="0" borderId="3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0" fontId="3" fillId="0" borderId="61" xfId="0" applyFont="1" applyFill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3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2" fontId="2" fillId="9" borderId="29" xfId="0" applyNumberFormat="1" applyFont="1" applyFill="1" applyBorder="1" applyAlignment="1">
      <alignment horizontal="left" vertical="center" wrapText="1"/>
    </xf>
    <xf numFmtId="172" fontId="2" fillId="9" borderId="52" xfId="0" applyNumberFormat="1" applyFont="1" applyFill="1" applyBorder="1" applyAlignment="1">
      <alignment horizontal="left" vertical="center" wrapText="1"/>
    </xf>
    <xf numFmtId="172" fontId="2" fillId="9" borderId="48" xfId="0" applyNumberFormat="1" applyFont="1" applyFill="1" applyBorder="1" applyAlignment="1">
      <alignment horizontal="left" vertical="center" wrapText="1"/>
    </xf>
    <xf numFmtId="172" fontId="2" fillId="9" borderId="54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/>
    </xf>
    <xf numFmtId="172" fontId="2" fillId="8" borderId="5" xfId="3" applyNumberFormat="1" applyFont="1" applyFill="1" applyBorder="1" applyAlignment="1">
      <alignment horizontal="center" vertical="center"/>
    </xf>
    <xf numFmtId="172" fontId="2" fillId="8" borderId="38" xfId="3" applyNumberFormat="1" applyFont="1" applyFill="1" applyBorder="1" applyAlignment="1">
      <alignment horizontal="center" vertical="center"/>
    </xf>
    <xf numFmtId="172" fontId="2" fillId="3" borderId="1" xfId="0" applyNumberFormat="1" applyFont="1" applyFill="1" applyBorder="1" applyAlignment="1">
      <alignment horizontal="center" vertical="center"/>
    </xf>
    <xf numFmtId="172" fontId="2" fillId="3" borderId="49" xfId="0" applyNumberFormat="1" applyFont="1" applyFill="1" applyBorder="1" applyAlignment="1">
      <alignment horizontal="center" vertical="center"/>
    </xf>
    <xf numFmtId="172" fontId="2" fillId="6" borderId="10" xfId="0" applyNumberFormat="1" applyFont="1" applyFill="1" applyBorder="1" applyAlignment="1">
      <alignment horizontal="center" vertical="center"/>
    </xf>
    <xf numFmtId="172" fontId="2" fillId="6" borderId="11" xfId="0" applyNumberFormat="1" applyFont="1" applyFill="1" applyBorder="1" applyAlignment="1">
      <alignment horizontal="center" vertical="center"/>
    </xf>
    <xf numFmtId="172" fontId="2" fillId="6" borderId="51" xfId="0" applyNumberFormat="1" applyFont="1" applyFill="1" applyBorder="1" applyAlignment="1">
      <alignment horizontal="center" vertical="center"/>
    </xf>
    <xf numFmtId="49" fontId="2" fillId="3" borderId="14" xfId="3" applyNumberFormat="1" applyFont="1" applyFill="1" applyBorder="1" applyAlignment="1">
      <alignment horizontal="center" vertical="center" textRotation="90" wrapText="1"/>
    </xf>
    <xf numFmtId="49" fontId="2" fillId="3" borderId="24" xfId="3" applyNumberFormat="1" applyFont="1" applyFill="1" applyBorder="1" applyAlignment="1">
      <alignment horizontal="center" vertical="center" textRotation="90" wrapText="1"/>
    </xf>
    <xf numFmtId="49" fontId="2" fillId="3" borderId="6" xfId="3" applyNumberFormat="1" applyFont="1" applyFill="1" applyBorder="1" applyAlignment="1">
      <alignment horizontal="center" vertical="center" textRotation="90" wrapText="1"/>
    </xf>
    <xf numFmtId="49" fontId="2" fillId="3" borderId="3" xfId="3" applyNumberFormat="1" applyFont="1" applyFill="1" applyBorder="1" applyAlignment="1">
      <alignment horizontal="center" vertical="center" textRotation="90" wrapText="1"/>
    </xf>
    <xf numFmtId="49" fontId="2" fillId="3" borderId="12" xfId="3" applyNumberFormat="1" applyFont="1" applyFill="1" applyBorder="1" applyAlignment="1">
      <alignment horizontal="center" vertical="center" textRotation="90" wrapText="1"/>
    </xf>
    <xf numFmtId="49" fontId="2" fillId="3" borderId="27" xfId="3" applyNumberFormat="1" applyFont="1" applyFill="1" applyBorder="1" applyAlignment="1">
      <alignment horizontal="center" vertical="center" textRotation="90" wrapText="1"/>
    </xf>
    <xf numFmtId="49" fontId="2" fillId="3" borderId="36" xfId="3" applyNumberFormat="1" applyFont="1" applyFill="1" applyBorder="1" applyAlignment="1">
      <alignment horizontal="center" vertical="center" textRotation="90" wrapText="1"/>
    </xf>
    <xf numFmtId="49" fontId="2" fillId="3" borderId="5" xfId="3" applyNumberFormat="1" applyFont="1" applyFill="1" applyBorder="1" applyAlignment="1">
      <alignment horizontal="center" vertical="center" textRotation="90" wrapText="1"/>
    </xf>
    <xf numFmtId="172" fontId="2" fillId="8" borderId="3" xfId="3" applyNumberFormat="1" applyFont="1" applyFill="1" applyBorder="1" applyAlignment="1">
      <alignment horizontal="left" vertical="center" wrapText="1"/>
    </xf>
    <xf numFmtId="172" fontId="3" fillId="4" borderId="3" xfId="4" applyNumberFormat="1" applyFont="1" applyFill="1" applyBorder="1" applyAlignment="1">
      <alignment horizontal="center" vertical="center" wrapText="1"/>
    </xf>
    <xf numFmtId="49" fontId="3" fillId="0" borderId="3" xfId="4" applyNumberFormat="1" applyFont="1" applyBorder="1" applyAlignment="1">
      <alignment horizontal="center" vertical="center" wrapText="1"/>
    </xf>
    <xf numFmtId="172" fontId="3" fillId="0" borderId="3" xfId="0" applyNumberFormat="1" applyFont="1" applyFill="1" applyBorder="1" applyAlignment="1">
      <alignment horizontal="left" vertical="center" wrapText="1"/>
    </xf>
    <xf numFmtId="172" fontId="3" fillId="0" borderId="27" xfId="0" applyNumberFormat="1" applyFont="1" applyFill="1" applyBorder="1" applyAlignment="1">
      <alignment horizontal="left" vertical="center" wrapText="1"/>
    </xf>
    <xf numFmtId="173" fontId="3" fillId="0" borderId="3" xfId="4" applyNumberFormat="1" applyFont="1" applyBorder="1" applyAlignment="1">
      <alignment horizontal="center" vertical="center" wrapText="1"/>
    </xf>
    <xf numFmtId="1" fontId="3" fillId="0" borderId="3" xfId="4" applyNumberFormat="1" applyFont="1" applyFill="1" applyBorder="1" applyAlignment="1">
      <alignment horizontal="center" vertical="center" wrapText="1"/>
    </xf>
    <xf numFmtId="172" fontId="2" fillId="2" borderId="49" xfId="0" applyNumberFormat="1" applyFont="1" applyFill="1" applyBorder="1" applyAlignment="1">
      <alignment horizontal="left" vertical="center" wrapText="1"/>
    </xf>
    <xf numFmtId="172" fontId="2" fillId="2" borderId="52" xfId="0" applyNumberFormat="1" applyFont="1" applyFill="1" applyBorder="1" applyAlignment="1">
      <alignment horizontal="left" vertical="center" wrapText="1"/>
    </xf>
    <xf numFmtId="172" fontId="2" fillId="2" borderId="48" xfId="0" applyNumberFormat="1" applyFont="1" applyFill="1" applyBorder="1" applyAlignment="1">
      <alignment horizontal="left" vertical="center" wrapText="1"/>
    </xf>
    <xf numFmtId="172" fontId="2" fillId="2" borderId="0" xfId="0" applyNumberFormat="1" applyFont="1" applyFill="1" applyBorder="1" applyAlignment="1">
      <alignment horizontal="left" vertical="center" wrapText="1"/>
    </xf>
    <xf numFmtId="172" fontId="2" fillId="2" borderId="53" xfId="0" applyNumberFormat="1" applyFont="1" applyFill="1" applyBorder="1" applyAlignment="1">
      <alignment horizontal="left" vertical="center" wrapText="1"/>
    </xf>
    <xf numFmtId="172" fontId="23" fillId="0" borderId="3" xfId="0" applyNumberFormat="1" applyFont="1" applyFill="1" applyBorder="1" applyAlignment="1">
      <alignment horizontal="center" vertical="center"/>
    </xf>
    <xf numFmtId="172" fontId="23" fillId="0" borderId="4" xfId="0" applyNumberFormat="1" applyFont="1" applyFill="1" applyBorder="1" applyAlignment="1">
      <alignment horizontal="center" vertical="center"/>
    </xf>
    <xf numFmtId="49" fontId="3" fillId="0" borderId="15" xfId="4" applyNumberFormat="1" applyFont="1" applyBorder="1" applyAlignment="1">
      <alignment horizontal="center" vertical="center"/>
    </xf>
    <xf numFmtId="49" fontId="3" fillId="0" borderId="3" xfId="4" applyNumberFormat="1" applyFont="1" applyBorder="1" applyAlignment="1">
      <alignment horizontal="center" vertical="center"/>
    </xf>
    <xf numFmtId="49" fontId="3" fillId="4" borderId="50" xfId="4" applyNumberFormat="1" applyFont="1" applyFill="1" applyBorder="1" applyAlignment="1">
      <alignment horizontal="center" vertical="center" wrapText="1"/>
    </xf>
    <xf numFmtId="49" fontId="3" fillId="4" borderId="15" xfId="4" applyNumberFormat="1" applyFont="1" applyFill="1" applyBorder="1" applyAlignment="1">
      <alignment horizontal="center" vertical="center" wrapText="1"/>
    </xf>
    <xf numFmtId="172" fontId="2" fillId="2" borderId="51" xfId="0" applyNumberFormat="1" applyFont="1" applyFill="1" applyBorder="1" applyAlignment="1">
      <alignment horizontal="center" vertical="center"/>
    </xf>
    <xf numFmtId="172" fontId="2" fillId="2" borderId="48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left" vertical="center" wrapText="1"/>
    </xf>
    <xf numFmtId="172" fontId="3" fillId="0" borderId="6" xfId="0" applyNumberFormat="1" applyFont="1" applyFill="1" applyBorder="1" applyAlignment="1">
      <alignment horizontal="left" vertical="center" wrapText="1"/>
    </xf>
    <xf numFmtId="172" fontId="3" fillId="0" borderId="12" xfId="0" applyNumberFormat="1" applyFont="1" applyFill="1" applyBorder="1" applyAlignment="1">
      <alignment horizontal="left" vertical="center" wrapText="1"/>
    </xf>
    <xf numFmtId="172" fontId="3" fillId="0" borderId="36" xfId="0" applyNumberFormat="1" applyFont="1" applyFill="1" applyBorder="1" applyAlignment="1">
      <alignment horizontal="left" vertical="center" wrapText="1"/>
    </xf>
    <xf numFmtId="49" fontId="3" fillId="0" borderId="27" xfId="4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15" xfId="0" applyNumberFormat="1" applyFont="1" applyFill="1" applyBorder="1" applyAlignment="1">
      <alignment horizontal="left" vertical="center" wrapText="1"/>
    </xf>
    <xf numFmtId="172" fontId="20" fillId="4" borderId="4" xfId="1" applyNumberFormat="1" applyFont="1" applyFill="1" applyBorder="1" applyAlignment="1">
      <alignment horizontal="center" vertical="center"/>
    </xf>
    <xf numFmtId="49" fontId="2" fillId="3" borderId="36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72" fontId="3" fillId="0" borderId="5" xfId="0" applyNumberFormat="1" applyFont="1" applyFill="1" applyBorder="1" applyAlignment="1">
      <alignment horizontal="left" vertical="center" wrapText="1"/>
    </xf>
    <xf numFmtId="49" fontId="3" fillId="0" borderId="3" xfId="4" applyNumberFormat="1" applyFont="1" applyFill="1" applyBorder="1" applyAlignment="1">
      <alignment horizontal="center" vertical="center" wrapText="1"/>
    </xf>
    <xf numFmtId="49" fontId="3" fillId="0" borderId="5" xfId="4" applyNumberFormat="1" applyFont="1" applyFill="1" applyBorder="1" applyAlignment="1">
      <alignment horizontal="center" vertical="center" wrapText="1"/>
    </xf>
    <xf numFmtId="1" fontId="3" fillId="0" borderId="5" xfId="4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5">
    <cellStyle name="Įprastas" xfId="0" builtinId="0"/>
    <cellStyle name="Kablelis" xfId="1" builtinId="3"/>
    <cellStyle name="Normal 2" xfId="2"/>
    <cellStyle name="Normal_3_1 Programos 1 lentele" xfId="3"/>
    <cellStyle name="Normal_4 programa (11.13)" xfId="4"/>
  </cellStyles>
  <dxfs count="3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9" zoomScaleNormal="100" workbookViewId="0">
      <selection activeCell="M25" sqref="M25"/>
    </sheetView>
  </sheetViews>
  <sheetFormatPr defaultRowHeight="12.75" x14ac:dyDescent="0.2"/>
  <cols>
    <col min="1" max="1" width="39.140625" style="125" customWidth="1"/>
    <col min="2" max="2" width="14.42578125" style="125" customWidth="1"/>
    <col min="3" max="3" width="13.140625" customWidth="1"/>
    <col min="4" max="5" width="11.42578125" customWidth="1"/>
    <col min="6" max="6" width="13.5703125" customWidth="1"/>
    <col min="7" max="7" width="11.85546875" customWidth="1"/>
  </cols>
  <sheetData>
    <row r="1" spans="1:7" s="51" customFormat="1" ht="30.75" customHeight="1" x14ac:dyDescent="0.2">
      <c r="A1" s="277" t="s">
        <v>63</v>
      </c>
      <c r="B1" s="277"/>
      <c r="C1" s="278"/>
      <c r="D1" s="278"/>
      <c r="E1" s="278"/>
      <c r="F1" s="278"/>
      <c r="G1" s="278"/>
    </row>
    <row r="2" spans="1:7" s="51" customFormat="1" x14ac:dyDescent="0.2">
      <c r="A2" s="278" t="s">
        <v>45</v>
      </c>
      <c r="B2" s="278"/>
      <c r="C2" s="278"/>
      <c r="D2" s="278"/>
      <c r="E2" s="278"/>
      <c r="F2" s="278"/>
      <c r="G2" s="278"/>
    </row>
    <row r="3" spans="1:7" s="51" customFormat="1" x14ac:dyDescent="0.2">
      <c r="A3" s="116"/>
      <c r="B3" s="116"/>
    </row>
    <row r="4" spans="1:7" s="51" customFormat="1" x14ac:dyDescent="0.2">
      <c r="A4" s="279" t="s">
        <v>178</v>
      </c>
      <c r="B4" s="279"/>
      <c r="C4" s="279"/>
      <c r="D4" s="279"/>
      <c r="E4" s="279"/>
      <c r="F4" s="279"/>
      <c r="G4" s="279"/>
    </row>
    <row r="5" spans="1:7" s="51" customFormat="1" ht="13.5" thickBot="1" x14ac:dyDescent="0.25">
      <c r="A5" s="130"/>
      <c r="B5" s="130"/>
      <c r="C5" s="130"/>
      <c r="D5" s="130"/>
      <c r="E5" s="130"/>
      <c r="F5" s="130"/>
      <c r="G5" s="130"/>
    </row>
    <row r="6" spans="1:7" s="51" customFormat="1" x14ac:dyDescent="0.2">
      <c r="A6" s="286" t="s">
        <v>46</v>
      </c>
      <c r="B6" s="283" t="s">
        <v>179</v>
      </c>
      <c r="C6" s="282" t="s">
        <v>180</v>
      </c>
      <c r="D6" s="282"/>
      <c r="E6" s="282"/>
      <c r="F6" s="289" t="s">
        <v>67</v>
      </c>
      <c r="G6" s="274" t="s">
        <v>182</v>
      </c>
    </row>
    <row r="7" spans="1:7" s="51" customFormat="1" ht="12.75" customHeight="1" x14ac:dyDescent="0.2">
      <c r="A7" s="287"/>
      <c r="B7" s="284"/>
      <c r="C7" s="280" t="s">
        <v>149</v>
      </c>
      <c r="D7" s="280" t="s">
        <v>150</v>
      </c>
      <c r="E7" s="280" t="s">
        <v>181</v>
      </c>
      <c r="F7" s="280"/>
      <c r="G7" s="275"/>
    </row>
    <row r="8" spans="1:7" s="51" customFormat="1" ht="29.25" customHeight="1" thickBot="1" x14ac:dyDescent="0.25">
      <c r="A8" s="288"/>
      <c r="B8" s="285"/>
      <c r="C8" s="281"/>
      <c r="D8" s="281"/>
      <c r="E8" s="281"/>
      <c r="F8" s="281"/>
      <c r="G8" s="276"/>
    </row>
    <row r="9" spans="1:7" s="51" customFormat="1" ht="13.5" thickBot="1" x14ac:dyDescent="0.25">
      <c r="A9" s="117" t="s">
        <v>47</v>
      </c>
      <c r="B9" s="88">
        <f t="shared" ref="B9:G9" si="0">B10+B12</f>
        <v>3407437</v>
      </c>
      <c r="C9" s="88">
        <f t="shared" si="0"/>
        <v>3407437</v>
      </c>
      <c r="D9" s="88">
        <f t="shared" si="0"/>
        <v>350023.60000000009</v>
      </c>
      <c r="E9" s="88">
        <f t="shared" si="0"/>
        <v>3757460.6</v>
      </c>
      <c r="F9" s="88">
        <f t="shared" si="0"/>
        <v>5019158</v>
      </c>
      <c r="G9" s="89">
        <f t="shared" si="0"/>
        <v>5106546</v>
      </c>
    </row>
    <row r="10" spans="1:7" s="51" customFormat="1" x14ac:dyDescent="0.2">
      <c r="A10" s="118" t="s">
        <v>48</v>
      </c>
      <c r="B10" s="90">
        <v>2482304</v>
      </c>
      <c r="C10" s="90">
        <v>2482304</v>
      </c>
      <c r="D10" s="90">
        <f>E10-C10</f>
        <v>252913.60000000009</v>
      </c>
      <c r="E10" s="90">
        <f>'1 lentele'!M82</f>
        <v>2735217.6</v>
      </c>
      <c r="F10" s="90">
        <f>'1 lentele'!P82-F12</f>
        <v>4046973</v>
      </c>
      <c r="G10" s="91">
        <f>'1 lentele'!Q82-G12</f>
        <v>4104490</v>
      </c>
    </row>
    <row r="11" spans="1:7" s="51" customFormat="1" x14ac:dyDescent="0.2">
      <c r="A11" s="119" t="s">
        <v>49</v>
      </c>
      <c r="B11" s="92">
        <v>1296455</v>
      </c>
      <c r="C11" s="92">
        <v>1296455</v>
      </c>
      <c r="D11" s="256">
        <f>E11-C11</f>
        <v>77636.399999999907</v>
      </c>
      <c r="E11" s="92">
        <f>'1 lentele'!N82</f>
        <v>1374091.4</v>
      </c>
      <c r="F11" s="258">
        <v>1325508</v>
      </c>
      <c r="G11" s="259">
        <v>1334639</v>
      </c>
    </row>
    <row r="12" spans="1:7" s="51" customFormat="1" ht="26.25" thickBot="1" x14ac:dyDescent="0.25">
      <c r="A12" s="120" t="s">
        <v>50</v>
      </c>
      <c r="B12" s="94">
        <v>925133</v>
      </c>
      <c r="C12" s="94">
        <v>925133</v>
      </c>
      <c r="D12" s="90">
        <f>E12-C12</f>
        <v>97110</v>
      </c>
      <c r="E12" s="94">
        <f>'1 lentele'!O82</f>
        <v>1022243</v>
      </c>
      <c r="F12" s="257">
        <v>972185</v>
      </c>
      <c r="G12" s="260">
        <v>1002056</v>
      </c>
    </row>
    <row r="13" spans="1:7" s="51" customFormat="1" ht="13.5" thickBot="1" x14ac:dyDescent="0.25">
      <c r="A13" s="117" t="s">
        <v>51</v>
      </c>
      <c r="B13" s="88">
        <f t="shared" ref="B13:G13" si="1">B14+B35</f>
        <v>3407437</v>
      </c>
      <c r="C13" s="88">
        <f t="shared" si="1"/>
        <v>3407437</v>
      </c>
      <c r="D13" s="88">
        <f t="shared" si="1"/>
        <v>350023.6</v>
      </c>
      <c r="E13" s="88">
        <f t="shared" si="1"/>
        <v>3757460.6</v>
      </c>
      <c r="F13" s="88">
        <f t="shared" si="1"/>
        <v>5019158</v>
      </c>
      <c r="G13" s="89">
        <f t="shared" si="1"/>
        <v>5106546</v>
      </c>
    </row>
    <row r="14" spans="1:7" s="51" customFormat="1" x14ac:dyDescent="0.2">
      <c r="A14" s="121" t="s">
        <v>52</v>
      </c>
      <c r="B14" s="95">
        <f t="shared" ref="B14:G14" si="2">B15+B24+B25+B26+B27+B28+B29+B34</f>
        <v>3404541</v>
      </c>
      <c r="C14" s="95">
        <f t="shared" si="2"/>
        <v>3404541</v>
      </c>
      <c r="D14" s="95">
        <f t="shared" si="2"/>
        <v>351419.6</v>
      </c>
      <c r="E14" s="95">
        <f t="shared" si="2"/>
        <v>3755960.6</v>
      </c>
      <c r="F14" s="95">
        <f t="shared" si="2"/>
        <v>5014863</v>
      </c>
      <c r="G14" s="128">
        <f t="shared" si="2"/>
        <v>5102201</v>
      </c>
    </row>
    <row r="15" spans="1:7" s="51" customFormat="1" ht="25.5" x14ac:dyDescent="0.2">
      <c r="A15" s="122" t="s">
        <v>53</v>
      </c>
      <c r="B15" s="255">
        <f t="shared" ref="B15:G15" si="3">B17+B18+B19+B20+B21+B22+B23</f>
        <v>636151</v>
      </c>
      <c r="C15" s="255">
        <f t="shared" si="3"/>
        <v>636151</v>
      </c>
      <c r="D15" s="255">
        <f t="shared" si="3"/>
        <v>-164303.40000000002</v>
      </c>
      <c r="E15" s="255">
        <f t="shared" si="3"/>
        <v>471847.6</v>
      </c>
      <c r="F15" s="255">
        <f t="shared" si="3"/>
        <v>487049</v>
      </c>
      <c r="G15" s="261">
        <f t="shared" si="3"/>
        <v>490985</v>
      </c>
    </row>
    <row r="16" spans="1:7" s="51" customFormat="1" x14ac:dyDescent="0.2">
      <c r="A16" s="122" t="s">
        <v>54</v>
      </c>
      <c r="B16" s="255"/>
      <c r="C16" s="255"/>
      <c r="D16" s="92"/>
      <c r="E16" s="92"/>
      <c r="F16" s="92"/>
      <c r="G16" s="93"/>
    </row>
    <row r="17" spans="1:7" s="51" customFormat="1" ht="25.5" x14ac:dyDescent="0.2">
      <c r="A17" s="122" t="s">
        <v>82</v>
      </c>
      <c r="B17" s="255">
        <v>453690</v>
      </c>
      <c r="C17" s="255">
        <v>453690</v>
      </c>
      <c r="D17" s="92">
        <f>E17-C17</f>
        <v>18157.599999999977</v>
      </c>
      <c r="E17" s="92">
        <f>'1 lentele'!L76</f>
        <v>471847.6</v>
      </c>
      <c r="F17" s="92">
        <f>'1 lentele'!P76</f>
        <v>487049</v>
      </c>
      <c r="G17" s="93">
        <f>'1 lentele'!Q76</f>
        <v>490985</v>
      </c>
    </row>
    <row r="18" spans="1:7" s="51" customFormat="1" x14ac:dyDescent="0.2">
      <c r="A18" s="122" t="s">
        <v>83</v>
      </c>
      <c r="B18" s="255"/>
      <c r="C18" s="255"/>
      <c r="D18" s="92">
        <f t="shared" ref="D18:D28" si="4">E18-C18</f>
        <v>0</v>
      </c>
      <c r="E18" s="92"/>
      <c r="F18" s="92"/>
      <c r="G18" s="93"/>
    </row>
    <row r="19" spans="1:7" s="51" customFormat="1" ht="38.25" x14ac:dyDescent="0.2">
      <c r="A19" s="122" t="s">
        <v>84</v>
      </c>
      <c r="B19" s="255"/>
      <c r="C19" s="255"/>
      <c r="D19" s="92">
        <f t="shared" si="4"/>
        <v>0</v>
      </c>
      <c r="E19" s="92"/>
      <c r="F19" s="92"/>
      <c r="G19" s="93"/>
    </row>
    <row r="20" spans="1:7" s="51" customFormat="1" x14ac:dyDescent="0.2">
      <c r="A20" s="122" t="s">
        <v>85</v>
      </c>
      <c r="B20" s="255"/>
      <c r="C20" s="255"/>
      <c r="D20" s="92">
        <f t="shared" si="4"/>
        <v>0</v>
      </c>
      <c r="E20" s="92"/>
      <c r="F20" s="92"/>
      <c r="G20" s="93"/>
    </row>
    <row r="21" spans="1:7" s="51" customFormat="1" ht="25.5" x14ac:dyDescent="0.2">
      <c r="A21" s="122" t="s">
        <v>86</v>
      </c>
      <c r="B21" s="255"/>
      <c r="C21" s="255"/>
      <c r="D21" s="92">
        <f t="shared" si="4"/>
        <v>0</v>
      </c>
      <c r="E21" s="92"/>
      <c r="F21" s="92"/>
      <c r="G21" s="93"/>
    </row>
    <row r="22" spans="1:7" s="51" customFormat="1" ht="25.5" x14ac:dyDescent="0.2">
      <c r="A22" s="122" t="s">
        <v>87</v>
      </c>
      <c r="B22" s="255">
        <v>182461</v>
      </c>
      <c r="C22" s="255">
        <v>182461</v>
      </c>
      <c r="D22" s="92">
        <f t="shared" si="4"/>
        <v>-182461</v>
      </c>
      <c r="E22" s="92">
        <f>'1 lentele'!L77</f>
        <v>0</v>
      </c>
      <c r="F22" s="92"/>
      <c r="G22" s="93"/>
    </row>
    <row r="23" spans="1:7" s="51" customFormat="1" ht="25.5" x14ac:dyDescent="0.2">
      <c r="A23" s="122" t="s">
        <v>88</v>
      </c>
      <c r="B23" s="255"/>
      <c r="C23" s="255"/>
      <c r="D23" s="92">
        <f t="shared" si="4"/>
        <v>0</v>
      </c>
      <c r="E23" s="92"/>
      <c r="F23" s="92"/>
      <c r="G23" s="93"/>
    </row>
    <row r="24" spans="1:7" s="51" customFormat="1" ht="25.5" x14ac:dyDescent="0.2">
      <c r="A24" s="122" t="s">
        <v>89</v>
      </c>
      <c r="B24" s="255">
        <v>2409928</v>
      </c>
      <c r="C24" s="255">
        <v>2409928</v>
      </c>
      <c r="D24" s="92">
        <f t="shared" si="4"/>
        <v>279680</v>
      </c>
      <c r="E24" s="92">
        <f>'1 lentele'!L75</f>
        <v>2689608</v>
      </c>
      <c r="F24" s="92">
        <f>'1 lentele'!P75</f>
        <v>4503478</v>
      </c>
      <c r="G24" s="93">
        <f>'1 lentele'!Q75</f>
        <v>4586880</v>
      </c>
    </row>
    <row r="25" spans="1:7" s="51" customFormat="1" x14ac:dyDescent="0.2">
      <c r="A25" s="119" t="s">
        <v>90</v>
      </c>
      <c r="B25" s="92"/>
      <c r="C25" s="92"/>
      <c r="D25" s="92">
        <f t="shared" si="4"/>
        <v>0</v>
      </c>
      <c r="E25" s="92"/>
      <c r="F25" s="92"/>
      <c r="G25" s="93"/>
    </row>
    <row r="26" spans="1:7" s="51" customFormat="1" x14ac:dyDescent="0.2">
      <c r="A26" s="119" t="s">
        <v>91</v>
      </c>
      <c r="B26" s="92">
        <v>14104</v>
      </c>
      <c r="C26" s="92">
        <v>14104</v>
      </c>
      <c r="D26" s="92">
        <f t="shared" si="4"/>
        <v>10514</v>
      </c>
      <c r="E26" s="92">
        <f>'1 lentele'!L78</f>
        <v>24618</v>
      </c>
      <c r="F26" s="92">
        <f>'1 lentele'!P78</f>
        <v>24336</v>
      </c>
      <c r="G26" s="93">
        <f>'1 lentele'!Q78</f>
        <v>24336</v>
      </c>
    </row>
    <row r="27" spans="1:7" s="51" customFormat="1" ht="38.25" x14ac:dyDescent="0.2">
      <c r="A27" s="119" t="s">
        <v>92</v>
      </c>
      <c r="B27" s="92"/>
      <c r="C27" s="92"/>
      <c r="D27" s="92">
        <f t="shared" si="4"/>
        <v>0</v>
      </c>
      <c r="E27" s="92"/>
      <c r="F27" s="92"/>
      <c r="G27" s="93"/>
    </row>
    <row r="28" spans="1:7" s="51" customFormat="1" ht="38.25" x14ac:dyDescent="0.2">
      <c r="A28" s="119" t="s">
        <v>93</v>
      </c>
      <c r="B28" s="92"/>
      <c r="C28" s="92"/>
      <c r="D28" s="92">
        <f t="shared" si="4"/>
        <v>0</v>
      </c>
      <c r="E28" s="92"/>
      <c r="F28" s="92"/>
      <c r="G28" s="93"/>
    </row>
    <row r="29" spans="1:7" s="51" customFormat="1" x14ac:dyDescent="0.2">
      <c r="A29" s="119" t="s">
        <v>94</v>
      </c>
      <c r="B29" s="92">
        <f t="shared" ref="B29:G29" si="5">B30+B31+B32+B33</f>
        <v>344358</v>
      </c>
      <c r="C29" s="92">
        <f t="shared" si="5"/>
        <v>344358</v>
      </c>
      <c r="D29" s="92">
        <f t="shared" si="5"/>
        <v>225529</v>
      </c>
      <c r="E29" s="92">
        <f>E30+E31+E32+E33</f>
        <v>569887</v>
      </c>
      <c r="F29" s="92">
        <f t="shared" si="5"/>
        <v>0</v>
      </c>
      <c r="G29" s="93">
        <f t="shared" si="5"/>
        <v>0</v>
      </c>
    </row>
    <row r="30" spans="1:7" s="51" customFormat="1" x14ac:dyDescent="0.2">
      <c r="A30" s="119" t="s">
        <v>95</v>
      </c>
      <c r="B30" s="92">
        <v>344358</v>
      </c>
      <c r="C30" s="92">
        <v>344358</v>
      </c>
      <c r="D30" s="92">
        <f>E30-C30</f>
        <v>225407</v>
      </c>
      <c r="E30" s="92">
        <f>'1 lentele'!L80</f>
        <v>569765</v>
      </c>
      <c r="F30" s="92">
        <f>'1 lentele'!P80</f>
        <v>0</v>
      </c>
      <c r="G30" s="93">
        <f>'1 lentele'!Q80</f>
        <v>0</v>
      </c>
    </row>
    <row r="31" spans="1:7" s="51" customFormat="1" ht="25.5" x14ac:dyDescent="0.2">
      <c r="A31" s="119" t="s">
        <v>96</v>
      </c>
      <c r="B31" s="92">
        <f>'1 lentele'!H81</f>
        <v>0</v>
      </c>
      <c r="C31" s="92">
        <f>'1 lentele'!I81</f>
        <v>0</v>
      </c>
      <c r="D31" s="92">
        <f>E31-C31</f>
        <v>122</v>
      </c>
      <c r="E31" s="92">
        <f>'1 lentele'!L81</f>
        <v>122</v>
      </c>
      <c r="F31" s="92">
        <f>'1 lentele'!P81</f>
        <v>0</v>
      </c>
      <c r="G31" s="93">
        <f>'1 lentele'!Q81</f>
        <v>0</v>
      </c>
    </row>
    <row r="32" spans="1:7" s="51" customFormat="1" ht="38.25" x14ac:dyDescent="0.2">
      <c r="A32" s="119" t="s">
        <v>97</v>
      </c>
      <c r="B32" s="92"/>
      <c r="C32" s="92"/>
      <c r="D32" s="92"/>
      <c r="E32" s="92"/>
      <c r="F32" s="92"/>
      <c r="G32" s="93"/>
    </row>
    <row r="33" spans="1:7" s="51" customFormat="1" ht="25.5" x14ac:dyDescent="0.2">
      <c r="A33" s="119" t="s">
        <v>98</v>
      </c>
      <c r="B33" s="92"/>
      <c r="C33" s="92"/>
      <c r="D33" s="92"/>
      <c r="E33" s="92"/>
      <c r="F33" s="92"/>
      <c r="G33" s="93"/>
    </row>
    <row r="34" spans="1:7" s="51" customFormat="1" ht="38.25" x14ac:dyDescent="0.2">
      <c r="A34" s="119" t="s">
        <v>99</v>
      </c>
      <c r="B34" s="92"/>
      <c r="C34" s="92"/>
      <c r="D34" s="92"/>
      <c r="E34" s="92"/>
      <c r="F34" s="92"/>
      <c r="G34" s="93"/>
    </row>
    <row r="35" spans="1:7" s="51" customFormat="1" x14ac:dyDescent="0.2">
      <c r="A35" s="123" t="s">
        <v>55</v>
      </c>
      <c r="B35" s="96">
        <f t="shared" ref="B35:G35" si="6">B36+B37+B38+B39+B40+B41</f>
        <v>2896</v>
      </c>
      <c r="C35" s="96">
        <f t="shared" si="6"/>
        <v>2896</v>
      </c>
      <c r="D35" s="96">
        <f t="shared" si="6"/>
        <v>-1396</v>
      </c>
      <c r="E35" s="96">
        <f t="shared" si="6"/>
        <v>1500</v>
      </c>
      <c r="F35" s="96">
        <f t="shared" si="6"/>
        <v>4295</v>
      </c>
      <c r="G35" s="97">
        <f t="shared" si="6"/>
        <v>4345</v>
      </c>
    </row>
    <row r="36" spans="1:7" s="51" customFormat="1" x14ac:dyDescent="0.2">
      <c r="A36" s="119" t="s">
        <v>100</v>
      </c>
      <c r="B36" s="92"/>
      <c r="C36" s="92"/>
      <c r="D36" s="92">
        <f t="shared" ref="D36:D41" si="7">E36-C36</f>
        <v>0</v>
      </c>
      <c r="E36" s="92"/>
      <c r="F36" s="92"/>
      <c r="G36" s="93"/>
    </row>
    <row r="37" spans="1:7" s="51" customFormat="1" x14ac:dyDescent="0.2">
      <c r="A37" s="119" t="s">
        <v>101</v>
      </c>
      <c r="B37" s="92"/>
      <c r="C37" s="92"/>
      <c r="D37" s="92">
        <f t="shared" si="7"/>
        <v>0</v>
      </c>
      <c r="E37" s="92"/>
      <c r="F37" s="92"/>
      <c r="G37" s="93"/>
    </row>
    <row r="38" spans="1:7" s="51" customFormat="1" ht="25.5" x14ac:dyDescent="0.2">
      <c r="A38" s="119" t="s">
        <v>102</v>
      </c>
      <c r="B38" s="92"/>
      <c r="C38" s="92"/>
      <c r="D38" s="92">
        <f t="shared" si="7"/>
        <v>0</v>
      </c>
      <c r="E38" s="92"/>
      <c r="F38" s="92"/>
      <c r="G38" s="93"/>
    </row>
    <row r="39" spans="1:7" s="51" customFormat="1" ht="25.5" x14ac:dyDescent="0.2">
      <c r="A39" s="119" t="s">
        <v>103</v>
      </c>
      <c r="B39" s="92"/>
      <c r="C39" s="92"/>
      <c r="D39" s="92">
        <f t="shared" si="7"/>
        <v>0</v>
      </c>
      <c r="E39" s="92"/>
      <c r="F39" s="92"/>
      <c r="G39" s="93"/>
    </row>
    <row r="40" spans="1:7" s="51" customFormat="1" x14ac:dyDescent="0.2">
      <c r="A40" s="119" t="s">
        <v>104</v>
      </c>
      <c r="B40" s="92"/>
      <c r="C40" s="92"/>
      <c r="D40" s="92">
        <f t="shared" si="7"/>
        <v>0</v>
      </c>
      <c r="E40" s="92"/>
      <c r="F40" s="92"/>
      <c r="G40" s="93"/>
    </row>
    <row r="41" spans="1:7" s="51" customFormat="1" ht="13.5" thickBot="1" x14ac:dyDescent="0.25">
      <c r="A41" s="124" t="s">
        <v>105</v>
      </c>
      <c r="B41" s="98">
        <v>2896</v>
      </c>
      <c r="C41" s="98">
        <v>2896</v>
      </c>
      <c r="D41" s="262">
        <f t="shared" si="7"/>
        <v>-1396</v>
      </c>
      <c r="E41" s="98">
        <f>'1 lentele'!L79</f>
        <v>1500</v>
      </c>
      <c r="F41" s="98">
        <f>'1 lentele'!P79</f>
        <v>4295</v>
      </c>
      <c r="G41" s="99">
        <f>'1 lentele'!Q79</f>
        <v>4345</v>
      </c>
    </row>
  </sheetData>
  <mergeCells count="11">
    <mergeCell ref="F6:F8"/>
    <mergeCell ref="G6:G8"/>
    <mergeCell ref="A1:G1"/>
    <mergeCell ref="A2:G2"/>
    <mergeCell ref="A4:G4"/>
    <mergeCell ref="C7:C8"/>
    <mergeCell ref="D7:D8"/>
    <mergeCell ref="E7:E8"/>
    <mergeCell ref="C6:E6"/>
    <mergeCell ref="B6:B8"/>
    <mergeCell ref="A6:A8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&amp;C&amp;[5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00"/>
  <sheetViews>
    <sheetView tabSelected="1" zoomScaleNormal="100" workbookViewId="0">
      <selection activeCell="X10" sqref="X10"/>
    </sheetView>
  </sheetViews>
  <sheetFormatPr defaultRowHeight="11.25" outlineLevelRow="1" x14ac:dyDescent="0.2"/>
  <cols>
    <col min="1" max="1" width="3.7109375" style="15" customWidth="1"/>
    <col min="2" max="2" width="3.28515625" style="15" customWidth="1"/>
    <col min="3" max="3" width="4.140625" style="15" customWidth="1"/>
    <col min="4" max="4" width="20.42578125" style="3" customWidth="1"/>
    <col min="5" max="5" width="5.28515625" style="3" customWidth="1"/>
    <col min="6" max="6" width="8.42578125" style="3" customWidth="1"/>
    <col min="7" max="7" width="8.7109375" style="3" customWidth="1"/>
    <col min="8" max="8" width="8.140625" style="3" customWidth="1"/>
    <col min="9" max="9" width="8.5703125" style="3" customWidth="1"/>
    <col min="10" max="10" width="8" style="3" customWidth="1"/>
    <col min="11" max="11" width="8.42578125" style="3" customWidth="1"/>
    <col min="12" max="12" width="8" style="3" customWidth="1"/>
    <col min="13" max="13" width="8.5703125" style="3" customWidth="1"/>
    <col min="14" max="14" width="8.140625" style="3" customWidth="1"/>
    <col min="15" max="15" width="8.28515625" style="3" customWidth="1"/>
    <col min="16" max="16" width="8.7109375" style="3" customWidth="1"/>
    <col min="17" max="17" width="8.140625" style="3" customWidth="1"/>
    <col min="18" max="18" width="21.5703125" style="3" customWidth="1"/>
    <col min="19" max="19" width="5.85546875" style="3" customWidth="1"/>
    <col min="20" max="20" width="6.7109375" style="3" customWidth="1"/>
    <col min="21" max="21" width="6.5703125" style="3" customWidth="1"/>
    <col min="22" max="16384" width="9.140625" style="3"/>
  </cols>
  <sheetData>
    <row r="1" spans="1:26" ht="40.5" customHeight="1" x14ac:dyDescent="0.2">
      <c r="R1" s="361"/>
      <c r="S1" s="361"/>
      <c r="T1" s="361"/>
      <c r="U1" s="361"/>
      <c r="V1" s="55"/>
    </row>
    <row r="2" spans="1:26" ht="15.75" customHeight="1" x14ac:dyDescent="0.2">
      <c r="A2" s="362" t="s">
        <v>171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</row>
    <row r="3" spans="1:26" s="4" customFormat="1" ht="13.5" customHeight="1" x14ac:dyDescent="0.2">
      <c r="A3" s="363" t="s">
        <v>170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</row>
    <row r="4" spans="1:26" s="47" customFormat="1" ht="12" x14ac:dyDescent="0.2">
      <c r="A4" s="365" t="s">
        <v>33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</row>
    <row r="5" spans="1:26" s="4" customFormat="1" ht="14.25" customHeight="1" x14ac:dyDescent="0.2">
      <c r="A5" s="363" t="s">
        <v>63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W5" s="58"/>
    </row>
    <row r="6" spans="1:26" s="4" customFormat="1" ht="12" x14ac:dyDescent="0.2">
      <c r="A6" s="363" t="s">
        <v>32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</row>
    <row r="7" spans="1:26" ht="12" thickBot="1" x14ac:dyDescent="0.25">
      <c r="A7" s="440" t="s">
        <v>186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1"/>
      <c r="S7" s="441"/>
      <c r="T7" s="441"/>
      <c r="U7" s="441"/>
    </row>
    <row r="8" spans="1:26" ht="24" customHeight="1" x14ac:dyDescent="0.2">
      <c r="A8" s="347" t="s">
        <v>0</v>
      </c>
      <c r="B8" s="355" t="s">
        <v>1</v>
      </c>
      <c r="C8" s="355" t="s">
        <v>2</v>
      </c>
      <c r="D8" s="367" t="s">
        <v>3</v>
      </c>
      <c r="E8" s="352" t="s">
        <v>4</v>
      </c>
      <c r="F8" s="370" t="s">
        <v>5</v>
      </c>
      <c r="G8" s="378" t="s">
        <v>6</v>
      </c>
      <c r="H8" s="341" t="s">
        <v>66</v>
      </c>
      <c r="I8" s="342"/>
      <c r="J8" s="342"/>
      <c r="K8" s="343"/>
      <c r="L8" s="341" t="s">
        <v>172</v>
      </c>
      <c r="M8" s="342"/>
      <c r="N8" s="342"/>
      <c r="O8" s="343"/>
      <c r="P8" s="358" t="s">
        <v>66</v>
      </c>
      <c r="Q8" s="337" t="s">
        <v>67</v>
      </c>
      <c r="R8" s="383" t="s">
        <v>7</v>
      </c>
      <c r="S8" s="384"/>
      <c r="T8" s="384"/>
      <c r="U8" s="385"/>
    </row>
    <row r="9" spans="1:26" ht="18" customHeight="1" x14ac:dyDescent="0.2">
      <c r="A9" s="348"/>
      <c r="B9" s="356"/>
      <c r="C9" s="356"/>
      <c r="D9" s="368"/>
      <c r="E9" s="353"/>
      <c r="F9" s="371"/>
      <c r="G9" s="379"/>
      <c r="H9" s="381" t="s">
        <v>8</v>
      </c>
      <c r="I9" s="373" t="s">
        <v>9</v>
      </c>
      <c r="J9" s="373"/>
      <c r="K9" s="376" t="s">
        <v>10</v>
      </c>
      <c r="L9" s="374" t="s">
        <v>8</v>
      </c>
      <c r="M9" s="340" t="s">
        <v>9</v>
      </c>
      <c r="N9" s="340"/>
      <c r="O9" s="376" t="s">
        <v>10</v>
      </c>
      <c r="P9" s="359"/>
      <c r="Q9" s="338"/>
      <c r="R9" s="350" t="s">
        <v>34</v>
      </c>
      <c r="S9" s="373" t="s">
        <v>11</v>
      </c>
      <c r="T9" s="373"/>
      <c r="U9" s="386"/>
    </row>
    <row r="10" spans="1:26" ht="90.75" customHeight="1" thickBot="1" x14ac:dyDescent="0.25">
      <c r="A10" s="349"/>
      <c r="B10" s="357"/>
      <c r="C10" s="357"/>
      <c r="D10" s="369"/>
      <c r="E10" s="354"/>
      <c r="F10" s="372"/>
      <c r="G10" s="380"/>
      <c r="H10" s="382"/>
      <c r="I10" s="27" t="s">
        <v>8</v>
      </c>
      <c r="J10" s="28" t="s">
        <v>12</v>
      </c>
      <c r="K10" s="377"/>
      <c r="L10" s="375"/>
      <c r="M10" s="28" t="s">
        <v>8</v>
      </c>
      <c r="N10" s="28" t="s">
        <v>12</v>
      </c>
      <c r="O10" s="377"/>
      <c r="P10" s="360"/>
      <c r="Q10" s="339"/>
      <c r="R10" s="351"/>
      <c r="S10" s="19" t="s">
        <v>173</v>
      </c>
      <c r="T10" s="19" t="s">
        <v>58</v>
      </c>
      <c r="U10" s="29" t="s">
        <v>174</v>
      </c>
    </row>
    <row r="11" spans="1:26" ht="15" customHeight="1" thickBot="1" x14ac:dyDescent="0.25">
      <c r="A11" s="387" t="s">
        <v>151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9"/>
      <c r="S11" s="389"/>
      <c r="T11" s="389"/>
      <c r="U11" s="390"/>
    </row>
    <row r="12" spans="1:26" ht="16.5" customHeight="1" thickBot="1" x14ac:dyDescent="0.25">
      <c r="A12" s="344" t="s">
        <v>56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6"/>
    </row>
    <row r="13" spans="1:26" ht="14.25" customHeight="1" thickBot="1" x14ac:dyDescent="0.25">
      <c r="A13" s="34" t="s">
        <v>20</v>
      </c>
      <c r="B13" s="334" t="s">
        <v>57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6"/>
    </row>
    <row r="14" spans="1:26" ht="15.75" customHeight="1" thickBot="1" x14ac:dyDescent="0.25">
      <c r="A14" s="148" t="s">
        <v>20</v>
      </c>
      <c r="B14" s="149" t="s">
        <v>20</v>
      </c>
      <c r="C14" s="322" t="s">
        <v>158</v>
      </c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4"/>
    </row>
    <row r="15" spans="1:26" ht="22.5" customHeight="1" x14ac:dyDescent="0.2">
      <c r="A15" s="438" t="s">
        <v>20</v>
      </c>
      <c r="B15" s="330" t="s">
        <v>20</v>
      </c>
      <c r="C15" s="391" t="s">
        <v>20</v>
      </c>
      <c r="D15" s="331" t="s">
        <v>18</v>
      </c>
      <c r="E15" s="332" t="s">
        <v>73</v>
      </c>
      <c r="F15" s="326" t="s">
        <v>123</v>
      </c>
      <c r="G15" s="233" t="s">
        <v>72</v>
      </c>
      <c r="H15" s="245">
        <v>138093</v>
      </c>
      <c r="I15" s="246">
        <v>138093</v>
      </c>
      <c r="J15" s="246">
        <v>43031</v>
      </c>
      <c r="K15" s="132"/>
      <c r="L15" s="247">
        <v>141470</v>
      </c>
      <c r="M15" s="248">
        <v>141470</v>
      </c>
      <c r="N15" s="246">
        <v>45839</v>
      </c>
      <c r="O15" s="249"/>
      <c r="P15" s="250">
        <v>136174</v>
      </c>
      <c r="Q15" s="251">
        <v>136093</v>
      </c>
      <c r="R15" s="328" t="s">
        <v>39</v>
      </c>
      <c r="S15" s="231">
        <v>28</v>
      </c>
      <c r="T15" s="231">
        <v>28</v>
      </c>
      <c r="U15" s="232">
        <v>28</v>
      </c>
      <c r="V15" s="8"/>
      <c r="W15" s="129"/>
      <c r="X15" s="129"/>
      <c r="Y15" s="129"/>
    </row>
    <row r="16" spans="1:26" ht="23.25" customHeight="1" x14ac:dyDescent="0.2">
      <c r="A16" s="316"/>
      <c r="B16" s="317"/>
      <c r="C16" s="318"/>
      <c r="D16" s="319"/>
      <c r="E16" s="325"/>
      <c r="F16" s="327"/>
      <c r="G16" s="234" t="s">
        <v>16</v>
      </c>
      <c r="H16" s="41">
        <f>SUM(H15)</f>
        <v>138093</v>
      </c>
      <c r="I16" s="42">
        <f t="shared" ref="I16:Q16" si="0">SUM(I15)</f>
        <v>138093</v>
      </c>
      <c r="J16" s="42">
        <f t="shared" si="0"/>
        <v>43031</v>
      </c>
      <c r="K16" s="43">
        <f t="shared" si="0"/>
        <v>0</v>
      </c>
      <c r="L16" s="41">
        <f>SUM(L15)</f>
        <v>141470</v>
      </c>
      <c r="M16" s="42">
        <f>SUM(M15)</f>
        <v>141470</v>
      </c>
      <c r="N16" s="42">
        <f>SUM(N15)</f>
        <v>45839</v>
      </c>
      <c r="O16" s="167">
        <f>SUM(O15)</f>
        <v>0</v>
      </c>
      <c r="P16" s="56">
        <f>SUM(P15)</f>
        <v>136174</v>
      </c>
      <c r="Q16" s="172">
        <f t="shared" si="0"/>
        <v>136093</v>
      </c>
      <c r="R16" s="329"/>
      <c r="S16" s="229">
        <f>SUM(S15)</f>
        <v>28</v>
      </c>
      <c r="T16" s="229">
        <f>SUM(T15)</f>
        <v>28</v>
      </c>
      <c r="U16" s="230">
        <f>SUM(U15)</f>
        <v>28</v>
      </c>
      <c r="V16" s="2"/>
      <c r="W16" s="444"/>
      <c r="X16" s="444"/>
      <c r="Y16" s="444"/>
      <c r="Z16" s="444"/>
    </row>
    <row r="17" spans="1:26" ht="14.25" customHeight="1" x14ac:dyDescent="0.2">
      <c r="A17" s="316" t="s">
        <v>20</v>
      </c>
      <c r="B17" s="317" t="s">
        <v>20</v>
      </c>
      <c r="C17" s="318" t="s">
        <v>21</v>
      </c>
      <c r="D17" s="410" t="s">
        <v>68</v>
      </c>
      <c r="E17" s="325" t="s">
        <v>73</v>
      </c>
      <c r="F17" s="333" t="s">
        <v>123</v>
      </c>
      <c r="G17" s="235" t="s">
        <v>72</v>
      </c>
      <c r="H17" s="30">
        <v>8370</v>
      </c>
      <c r="I17" s="23">
        <v>8370</v>
      </c>
      <c r="J17" s="23"/>
      <c r="K17" s="31"/>
      <c r="L17" s="30">
        <v>8370</v>
      </c>
      <c r="M17" s="23">
        <v>8370</v>
      </c>
      <c r="N17" s="23"/>
      <c r="O17" s="168"/>
      <c r="P17" s="126">
        <v>8400</v>
      </c>
      <c r="Q17" s="173">
        <v>8500</v>
      </c>
      <c r="R17" s="329" t="s">
        <v>70</v>
      </c>
      <c r="S17" s="227">
        <v>100</v>
      </c>
      <c r="T17" s="227">
        <v>100</v>
      </c>
      <c r="U17" s="228">
        <v>100</v>
      </c>
      <c r="V17" s="2"/>
      <c r="W17" s="2"/>
    </row>
    <row r="18" spans="1:26" ht="16.5" customHeight="1" x14ac:dyDescent="0.2">
      <c r="A18" s="316"/>
      <c r="B18" s="317"/>
      <c r="C18" s="318"/>
      <c r="D18" s="410"/>
      <c r="E18" s="325"/>
      <c r="F18" s="327"/>
      <c r="G18" s="234" t="s">
        <v>16</v>
      </c>
      <c r="H18" s="41">
        <f t="shared" ref="H18:Q18" si="1">SUM(H17:H17)</f>
        <v>8370</v>
      </c>
      <c r="I18" s="42">
        <f t="shared" si="1"/>
        <v>8370</v>
      </c>
      <c r="J18" s="42">
        <f t="shared" si="1"/>
        <v>0</v>
      </c>
      <c r="K18" s="43">
        <f t="shared" si="1"/>
        <v>0</v>
      </c>
      <c r="L18" s="41">
        <f t="shared" si="1"/>
        <v>8370</v>
      </c>
      <c r="M18" s="42">
        <f t="shared" si="1"/>
        <v>8370</v>
      </c>
      <c r="N18" s="42">
        <f t="shared" si="1"/>
        <v>0</v>
      </c>
      <c r="O18" s="167">
        <f t="shared" si="1"/>
        <v>0</v>
      </c>
      <c r="P18" s="56">
        <f t="shared" si="1"/>
        <v>8400</v>
      </c>
      <c r="Q18" s="172">
        <f t="shared" si="1"/>
        <v>8500</v>
      </c>
      <c r="R18" s="329"/>
      <c r="S18" s="229">
        <f>SUM(S17)</f>
        <v>100</v>
      </c>
      <c r="T18" s="229">
        <f>SUM(T17)</f>
        <v>100</v>
      </c>
      <c r="U18" s="230">
        <f>SUM(U17)</f>
        <v>100</v>
      </c>
      <c r="V18" s="2"/>
      <c r="W18" s="2"/>
    </row>
    <row r="19" spans="1:26" ht="20.25" customHeight="1" x14ac:dyDescent="0.2">
      <c r="A19" s="316" t="s">
        <v>20</v>
      </c>
      <c r="B19" s="317" t="s">
        <v>20</v>
      </c>
      <c r="C19" s="318" t="s">
        <v>22</v>
      </c>
      <c r="D19" s="319" t="s">
        <v>64</v>
      </c>
      <c r="E19" s="325" t="s">
        <v>73</v>
      </c>
      <c r="F19" s="325">
        <v>8</v>
      </c>
      <c r="G19" s="235" t="s">
        <v>72</v>
      </c>
      <c r="H19" s="252">
        <v>67320</v>
      </c>
      <c r="I19" s="24">
        <v>67320</v>
      </c>
      <c r="J19" s="24">
        <v>48300</v>
      </c>
      <c r="K19" s="18"/>
      <c r="L19" s="253">
        <v>67320</v>
      </c>
      <c r="M19" s="254">
        <v>67320</v>
      </c>
      <c r="N19" s="24">
        <v>48300</v>
      </c>
      <c r="O19" s="26"/>
      <c r="P19" s="127">
        <v>81151</v>
      </c>
      <c r="Q19" s="174">
        <v>85355</v>
      </c>
      <c r="R19" s="329" t="s">
        <v>61</v>
      </c>
      <c r="S19" s="227">
        <v>3</v>
      </c>
      <c r="T19" s="227">
        <v>3</v>
      </c>
      <c r="U19" s="228">
        <v>3</v>
      </c>
      <c r="V19" s="2"/>
      <c r="W19" s="2"/>
    </row>
    <row r="20" spans="1:26" ht="20.25" customHeight="1" x14ac:dyDescent="0.2">
      <c r="A20" s="316"/>
      <c r="B20" s="317"/>
      <c r="C20" s="318"/>
      <c r="D20" s="319"/>
      <c r="E20" s="325"/>
      <c r="F20" s="325"/>
      <c r="G20" s="234" t="s">
        <v>16</v>
      </c>
      <c r="H20" s="224">
        <f>SUM(H19)</f>
        <v>67320</v>
      </c>
      <c r="I20" s="225">
        <f t="shared" ref="I20:Q20" si="2">SUM(I19)</f>
        <v>67320</v>
      </c>
      <c r="J20" s="225">
        <f t="shared" si="2"/>
        <v>48300</v>
      </c>
      <c r="K20" s="236">
        <f t="shared" si="2"/>
        <v>0</v>
      </c>
      <c r="L20" s="224">
        <f t="shared" si="2"/>
        <v>67320</v>
      </c>
      <c r="M20" s="225">
        <f t="shared" si="2"/>
        <v>67320</v>
      </c>
      <c r="N20" s="225">
        <f t="shared" si="2"/>
        <v>48300</v>
      </c>
      <c r="O20" s="226">
        <f t="shared" si="2"/>
        <v>0</v>
      </c>
      <c r="P20" s="237">
        <f t="shared" si="2"/>
        <v>81151</v>
      </c>
      <c r="Q20" s="238">
        <f t="shared" si="2"/>
        <v>85355</v>
      </c>
      <c r="R20" s="329"/>
      <c r="S20" s="229">
        <f>SUM(S19)</f>
        <v>3</v>
      </c>
      <c r="T20" s="229">
        <f>SUM(T19)</f>
        <v>3</v>
      </c>
      <c r="U20" s="230">
        <f>SUM(U19)</f>
        <v>3</v>
      </c>
      <c r="V20" s="2"/>
      <c r="W20" s="2"/>
    </row>
    <row r="21" spans="1:26" ht="20.25" hidden="1" customHeight="1" x14ac:dyDescent="0.2">
      <c r="A21" s="100"/>
      <c r="B21" s="101"/>
      <c r="C21" s="102"/>
      <c r="D21" s="191"/>
      <c r="E21" s="103"/>
      <c r="F21" s="110"/>
      <c r="G21" s="206"/>
      <c r="H21" s="207"/>
      <c r="I21" s="208"/>
      <c r="J21" s="208"/>
      <c r="K21" s="209"/>
      <c r="L21" s="207"/>
      <c r="M21" s="208"/>
      <c r="N21" s="208"/>
      <c r="O21" s="210"/>
      <c r="P21" s="211"/>
      <c r="Q21" s="212"/>
      <c r="R21" s="222"/>
      <c r="S21" s="213"/>
      <c r="T21" s="213"/>
      <c r="U21" s="214"/>
      <c r="V21" s="2"/>
      <c r="W21" s="2"/>
    </row>
    <row r="22" spans="1:26" ht="16.5" customHeight="1" x14ac:dyDescent="0.2">
      <c r="A22" s="316" t="s">
        <v>20</v>
      </c>
      <c r="B22" s="317" t="s">
        <v>20</v>
      </c>
      <c r="C22" s="318" t="s">
        <v>23</v>
      </c>
      <c r="D22" s="319" t="s">
        <v>29</v>
      </c>
      <c r="E22" s="321" t="s">
        <v>73</v>
      </c>
      <c r="F22" s="412" t="s">
        <v>124</v>
      </c>
      <c r="G22" s="18" t="s">
        <v>72</v>
      </c>
      <c r="H22" s="30">
        <f>SUM(H41+H37+H34+H31+H28+H25)</f>
        <v>319749</v>
      </c>
      <c r="I22" s="23">
        <f t="shared" ref="I22:Q22" si="3">SUM(I41+I37+I34+I31+I28+I25)</f>
        <v>305910</v>
      </c>
      <c r="J22" s="23">
        <f t="shared" si="3"/>
        <v>196896</v>
      </c>
      <c r="K22" s="31">
        <f t="shared" si="3"/>
        <v>13839</v>
      </c>
      <c r="L22" s="30">
        <f t="shared" si="3"/>
        <v>293493</v>
      </c>
      <c r="M22" s="23">
        <f t="shared" si="3"/>
        <v>291693</v>
      </c>
      <c r="N22" s="23">
        <f t="shared" si="3"/>
        <v>194806</v>
      </c>
      <c r="O22" s="168">
        <f t="shared" si="3"/>
        <v>1800</v>
      </c>
      <c r="P22" s="133">
        <f t="shared" si="3"/>
        <v>303201</v>
      </c>
      <c r="Q22" s="175">
        <f t="shared" si="3"/>
        <v>306759</v>
      </c>
      <c r="R22" s="307" t="s">
        <v>62</v>
      </c>
      <c r="S22" s="297">
        <f>SUM(S27+S30+S33+S36+S40+S43)</f>
        <v>26</v>
      </c>
      <c r="T22" s="297">
        <f>SUM(T27+T30+T33+T36+T40+T43)</f>
        <v>26</v>
      </c>
      <c r="U22" s="296">
        <f>SUM(U27+U30+U33+U36+U40+U43)</f>
        <v>26</v>
      </c>
      <c r="V22" s="6"/>
      <c r="W22" s="6"/>
      <c r="X22" s="6"/>
      <c r="Y22" s="6"/>
      <c r="Z22" s="6"/>
    </row>
    <row r="23" spans="1:26" x14ac:dyDescent="0.2">
      <c r="A23" s="316"/>
      <c r="B23" s="317"/>
      <c r="C23" s="318"/>
      <c r="D23" s="319"/>
      <c r="E23" s="321"/>
      <c r="F23" s="412"/>
      <c r="G23" s="160" t="s">
        <v>78</v>
      </c>
      <c r="H23" s="30">
        <f>SUM(H26+H29+H32+H35+H38+H42)</f>
        <v>6262</v>
      </c>
      <c r="I23" s="23">
        <f t="shared" ref="I23:Q23" si="4">SUM(I26+I29+I32+I35+I38+I42)</f>
        <v>5306</v>
      </c>
      <c r="J23" s="23">
        <f t="shared" si="4"/>
        <v>0</v>
      </c>
      <c r="K23" s="31">
        <f t="shared" si="4"/>
        <v>956</v>
      </c>
      <c r="L23" s="30">
        <f t="shared" si="4"/>
        <v>6140</v>
      </c>
      <c r="M23" s="23">
        <f t="shared" si="4"/>
        <v>4315</v>
      </c>
      <c r="N23" s="23">
        <f t="shared" si="4"/>
        <v>0</v>
      </c>
      <c r="O23" s="168">
        <f t="shared" si="4"/>
        <v>1825</v>
      </c>
      <c r="P23" s="133">
        <f t="shared" si="4"/>
        <v>5836</v>
      </c>
      <c r="Q23" s="175">
        <f t="shared" si="4"/>
        <v>5836</v>
      </c>
      <c r="R23" s="307"/>
      <c r="S23" s="297"/>
      <c r="T23" s="297"/>
      <c r="U23" s="296"/>
      <c r="V23" s="6"/>
      <c r="W23" s="6"/>
      <c r="X23" s="6"/>
      <c r="Y23" s="6"/>
      <c r="Z23" s="6"/>
    </row>
    <row r="24" spans="1:26" ht="12.75" customHeight="1" x14ac:dyDescent="0.2">
      <c r="A24" s="316"/>
      <c r="B24" s="317"/>
      <c r="C24" s="318"/>
      <c r="D24" s="319"/>
      <c r="E24" s="321"/>
      <c r="F24" s="412"/>
      <c r="G24" s="159" t="s">
        <v>16</v>
      </c>
      <c r="H24" s="41">
        <f t="shared" ref="H24:Q24" si="5">SUM(H22:H23)</f>
        <v>326011</v>
      </c>
      <c r="I24" s="42">
        <f t="shared" si="5"/>
        <v>311216</v>
      </c>
      <c r="J24" s="42">
        <f t="shared" si="5"/>
        <v>196896</v>
      </c>
      <c r="K24" s="43">
        <f t="shared" si="5"/>
        <v>14795</v>
      </c>
      <c r="L24" s="41">
        <f t="shared" si="5"/>
        <v>299633</v>
      </c>
      <c r="M24" s="42">
        <f t="shared" si="5"/>
        <v>296008</v>
      </c>
      <c r="N24" s="42">
        <f t="shared" si="5"/>
        <v>194806</v>
      </c>
      <c r="O24" s="167">
        <f t="shared" si="5"/>
        <v>3625</v>
      </c>
      <c r="P24" s="56">
        <f t="shared" si="5"/>
        <v>309037</v>
      </c>
      <c r="Q24" s="172">
        <f t="shared" si="5"/>
        <v>312595</v>
      </c>
      <c r="R24" s="307"/>
      <c r="S24" s="45">
        <f>SUM(S22)</f>
        <v>26</v>
      </c>
      <c r="T24" s="45">
        <f>SUM(T22)</f>
        <v>26</v>
      </c>
      <c r="U24" s="46">
        <f>SUM(U22)</f>
        <v>26</v>
      </c>
      <c r="V24" s="6"/>
      <c r="W24" s="6"/>
      <c r="X24" s="6"/>
      <c r="Y24" s="6"/>
      <c r="Z24" s="6"/>
    </row>
    <row r="25" spans="1:26" ht="16.5" customHeight="1" outlineLevel="1" x14ac:dyDescent="0.2">
      <c r="A25" s="316" t="s">
        <v>20</v>
      </c>
      <c r="B25" s="317" t="s">
        <v>20</v>
      </c>
      <c r="C25" s="318" t="s">
        <v>109</v>
      </c>
      <c r="D25" s="319" t="s">
        <v>115</v>
      </c>
      <c r="E25" s="321" t="s">
        <v>73</v>
      </c>
      <c r="F25" s="320">
        <v>2</v>
      </c>
      <c r="G25" s="235" t="s">
        <v>72</v>
      </c>
      <c r="H25" s="239">
        <v>52322</v>
      </c>
      <c r="I25" s="240">
        <v>51164</v>
      </c>
      <c r="J25" s="240">
        <v>29660</v>
      </c>
      <c r="K25" s="243">
        <v>1158</v>
      </c>
      <c r="L25" s="239">
        <v>49527</v>
      </c>
      <c r="M25" s="240">
        <v>49527</v>
      </c>
      <c r="N25" s="240">
        <v>29660</v>
      </c>
      <c r="O25" s="223"/>
      <c r="P25" s="241">
        <v>49341</v>
      </c>
      <c r="Q25" s="242">
        <v>49341</v>
      </c>
      <c r="R25" s="329" t="s">
        <v>62</v>
      </c>
      <c r="S25" s="419">
        <v>4</v>
      </c>
      <c r="T25" s="419">
        <v>4</v>
      </c>
      <c r="U25" s="420">
        <v>4</v>
      </c>
      <c r="V25" s="6"/>
      <c r="W25" s="6"/>
      <c r="X25" s="6"/>
      <c r="Y25" s="6"/>
      <c r="Z25" s="6"/>
    </row>
    <row r="26" spans="1:26" outlineLevel="1" x14ac:dyDescent="0.2">
      <c r="A26" s="316"/>
      <c r="B26" s="317"/>
      <c r="C26" s="318"/>
      <c r="D26" s="319"/>
      <c r="E26" s="321"/>
      <c r="F26" s="320"/>
      <c r="G26" s="244" t="s">
        <v>78</v>
      </c>
      <c r="H26" s="239">
        <v>695</v>
      </c>
      <c r="I26" s="240">
        <v>695</v>
      </c>
      <c r="J26" s="240"/>
      <c r="K26" s="243"/>
      <c r="L26" s="239">
        <v>695</v>
      </c>
      <c r="M26" s="240">
        <v>695</v>
      </c>
      <c r="N26" s="240"/>
      <c r="O26" s="223"/>
      <c r="P26" s="241">
        <v>694</v>
      </c>
      <c r="Q26" s="242">
        <v>694</v>
      </c>
      <c r="R26" s="329"/>
      <c r="S26" s="419"/>
      <c r="T26" s="419"/>
      <c r="U26" s="420"/>
      <c r="V26" s="6"/>
      <c r="W26" s="6"/>
      <c r="X26" s="6"/>
      <c r="Y26" s="6"/>
      <c r="Z26" s="6"/>
    </row>
    <row r="27" spans="1:26" ht="12.75" customHeight="1" outlineLevel="1" x14ac:dyDescent="0.2">
      <c r="A27" s="316"/>
      <c r="B27" s="317"/>
      <c r="C27" s="318"/>
      <c r="D27" s="319"/>
      <c r="E27" s="321"/>
      <c r="F27" s="320"/>
      <c r="G27" s="234" t="s">
        <v>16</v>
      </c>
      <c r="H27" s="224">
        <f t="shared" ref="H27:Q27" si="6">SUM(H25:H26)</f>
        <v>53017</v>
      </c>
      <c r="I27" s="225">
        <f t="shared" si="6"/>
        <v>51859</v>
      </c>
      <c r="J27" s="225">
        <f t="shared" si="6"/>
        <v>29660</v>
      </c>
      <c r="K27" s="236">
        <f t="shared" si="6"/>
        <v>1158</v>
      </c>
      <c r="L27" s="224">
        <f t="shared" si="6"/>
        <v>50222</v>
      </c>
      <c r="M27" s="225">
        <f t="shared" si="6"/>
        <v>50222</v>
      </c>
      <c r="N27" s="225">
        <f t="shared" si="6"/>
        <v>29660</v>
      </c>
      <c r="O27" s="226">
        <f t="shared" si="6"/>
        <v>0</v>
      </c>
      <c r="P27" s="237">
        <f t="shared" si="6"/>
        <v>50035</v>
      </c>
      <c r="Q27" s="238">
        <f t="shared" si="6"/>
        <v>50035</v>
      </c>
      <c r="R27" s="329"/>
      <c r="S27" s="229">
        <f>SUM(S25)</f>
        <v>4</v>
      </c>
      <c r="T27" s="229">
        <f>SUM(T25)</f>
        <v>4</v>
      </c>
      <c r="U27" s="230">
        <f>SUM(U25)</f>
        <v>4</v>
      </c>
      <c r="V27" s="6"/>
      <c r="W27" s="6"/>
      <c r="X27" s="6"/>
      <c r="Y27" s="6"/>
      <c r="Z27" s="6"/>
    </row>
    <row r="28" spans="1:26" ht="16.5" customHeight="1" outlineLevel="1" x14ac:dyDescent="0.2">
      <c r="A28" s="316" t="s">
        <v>20</v>
      </c>
      <c r="B28" s="317" t="s">
        <v>20</v>
      </c>
      <c r="C28" s="318" t="s">
        <v>110</v>
      </c>
      <c r="D28" s="319" t="s">
        <v>116</v>
      </c>
      <c r="E28" s="321" t="s">
        <v>73</v>
      </c>
      <c r="F28" s="320">
        <v>3</v>
      </c>
      <c r="G28" s="18" t="s">
        <v>72</v>
      </c>
      <c r="H28" s="38">
        <v>48928</v>
      </c>
      <c r="I28" s="37">
        <v>46528</v>
      </c>
      <c r="J28" s="37">
        <v>28424</v>
      </c>
      <c r="K28" s="67">
        <v>2400</v>
      </c>
      <c r="L28" s="38">
        <v>39881</v>
      </c>
      <c r="M28" s="37">
        <v>38081</v>
      </c>
      <c r="N28" s="37">
        <v>26215</v>
      </c>
      <c r="O28" s="169">
        <v>1800</v>
      </c>
      <c r="P28" s="126">
        <v>42189</v>
      </c>
      <c r="Q28" s="173">
        <v>42189</v>
      </c>
      <c r="R28" s="307" t="s">
        <v>62</v>
      </c>
      <c r="S28" s="297">
        <v>5</v>
      </c>
      <c r="T28" s="297">
        <v>5</v>
      </c>
      <c r="U28" s="296">
        <v>5</v>
      </c>
      <c r="V28" s="6"/>
      <c r="W28" s="131"/>
      <c r="X28" s="6"/>
      <c r="Y28" s="6"/>
      <c r="Z28" s="6"/>
    </row>
    <row r="29" spans="1:26" outlineLevel="1" x14ac:dyDescent="0.2">
      <c r="A29" s="316"/>
      <c r="B29" s="317"/>
      <c r="C29" s="318"/>
      <c r="D29" s="319"/>
      <c r="E29" s="321"/>
      <c r="F29" s="320"/>
      <c r="G29" s="160" t="s">
        <v>78</v>
      </c>
      <c r="H29" s="38">
        <v>116</v>
      </c>
      <c r="I29" s="37">
        <v>116</v>
      </c>
      <c r="J29" s="37"/>
      <c r="K29" s="67"/>
      <c r="L29" s="38">
        <v>116</v>
      </c>
      <c r="M29" s="37">
        <v>116</v>
      </c>
      <c r="N29" s="37"/>
      <c r="O29" s="169"/>
      <c r="P29" s="126">
        <v>116</v>
      </c>
      <c r="Q29" s="173">
        <v>116</v>
      </c>
      <c r="R29" s="307"/>
      <c r="S29" s="297"/>
      <c r="T29" s="297"/>
      <c r="U29" s="296"/>
      <c r="V29" s="6"/>
      <c r="W29" s="6"/>
      <c r="X29" s="6"/>
      <c r="Y29" s="6"/>
      <c r="Z29" s="6"/>
    </row>
    <row r="30" spans="1:26" ht="12.75" customHeight="1" outlineLevel="1" x14ac:dyDescent="0.2">
      <c r="A30" s="316"/>
      <c r="B30" s="317"/>
      <c r="C30" s="318"/>
      <c r="D30" s="319"/>
      <c r="E30" s="321"/>
      <c r="F30" s="320"/>
      <c r="G30" s="159" t="s">
        <v>16</v>
      </c>
      <c r="H30" s="41">
        <f t="shared" ref="H30:Q30" si="7">SUM(H28:H29)</f>
        <v>49044</v>
      </c>
      <c r="I30" s="42">
        <f t="shared" si="7"/>
        <v>46644</v>
      </c>
      <c r="J30" s="42">
        <f t="shared" si="7"/>
        <v>28424</v>
      </c>
      <c r="K30" s="43">
        <f t="shared" si="7"/>
        <v>2400</v>
      </c>
      <c r="L30" s="41">
        <f t="shared" si="7"/>
        <v>39997</v>
      </c>
      <c r="M30" s="42">
        <f t="shared" si="7"/>
        <v>38197</v>
      </c>
      <c r="N30" s="42">
        <f t="shared" si="7"/>
        <v>26215</v>
      </c>
      <c r="O30" s="167">
        <f t="shared" si="7"/>
        <v>1800</v>
      </c>
      <c r="P30" s="56">
        <f t="shared" si="7"/>
        <v>42305</v>
      </c>
      <c r="Q30" s="172">
        <f t="shared" si="7"/>
        <v>42305</v>
      </c>
      <c r="R30" s="307"/>
      <c r="S30" s="45">
        <f>SUM(S28)</f>
        <v>5</v>
      </c>
      <c r="T30" s="45">
        <f>SUM(T28)</f>
        <v>5</v>
      </c>
      <c r="U30" s="46">
        <f>SUM(U28)</f>
        <v>5</v>
      </c>
      <c r="V30" s="6"/>
      <c r="W30" s="6"/>
      <c r="X30" s="6"/>
      <c r="Y30" s="6"/>
      <c r="Z30" s="6"/>
    </row>
    <row r="31" spans="1:26" ht="16.5" customHeight="1" outlineLevel="1" x14ac:dyDescent="0.2">
      <c r="A31" s="316" t="s">
        <v>20</v>
      </c>
      <c r="B31" s="317" t="s">
        <v>20</v>
      </c>
      <c r="C31" s="318" t="s">
        <v>111</v>
      </c>
      <c r="D31" s="319" t="s">
        <v>117</v>
      </c>
      <c r="E31" s="321" t="s">
        <v>73</v>
      </c>
      <c r="F31" s="320">
        <v>4</v>
      </c>
      <c r="G31" s="18" t="s">
        <v>72</v>
      </c>
      <c r="H31" s="38">
        <v>35914</v>
      </c>
      <c r="I31" s="37">
        <v>34466</v>
      </c>
      <c r="J31" s="37">
        <v>23373</v>
      </c>
      <c r="K31" s="67">
        <v>1448</v>
      </c>
      <c r="L31" s="38">
        <v>33456</v>
      </c>
      <c r="M31" s="37">
        <v>33456</v>
      </c>
      <c r="N31" s="37">
        <v>23488</v>
      </c>
      <c r="O31" s="169"/>
      <c r="P31" s="126">
        <v>35000</v>
      </c>
      <c r="Q31" s="173">
        <v>35000</v>
      </c>
      <c r="R31" s="307" t="s">
        <v>62</v>
      </c>
      <c r="S31" s="297">
        <v>3</v>
      </c>
      <c r="T31" s="297">
        <v>3</v>
      </c>
      <c r="U31" s="296">
        <v>3</v>
      </c>
      <c r="V31" s="6"/>
      <c r="W31" s="6"/>
      <c r="X31" s="6"/>
      <c r="Y31" s="6"/>
      <c r="Z31" s="6"/>
    </row>
    <row r="32" spans="1:26" outlineLevel="1" x14ac:dyDescent="0.2">
      <c r="A32" s="316"/>
      <c r="B32" s="317"/>
      <c r="C32" s="318"/>
      <c r="D32" s="319"/>
      <c r="E32" s="321"/>
      <c r="F32" s="320"/>
      <c r="G32" s="160" t="s">
        <v>78</v>
      </c>
      <c r="H32" s="38"/>
      <c r="I32" s="37"/>
      <c r="J32" s="37"/>
      <c r="K32" s="67"/>
      <c r="L32" s="38"/>
      <c r="M32" s="37"/>
      <c r="N32" s="37"/>
      <c r="O32" s="169"/>
      <c r="P32" s="126"/>
      <c r="Q32" s="173"/>
      <c r="R32" s="307"/>
      <c r="S32" s="297"/>
      <c r="T32" s="297"/>
      <c r="U32" s="296"/>
      <c r="V32" s="6"/>
      <c r="W32" s="6"/>
      <c r="X32" s="6"/>
      <c r="Y32" s="6"/>
      <c r="Z32" s="6"/>
    </row>
    <row r="33" spans="1:32" ht="12.75" customHeight="1" outlineLevel="1" x14ac:dyDescent="0.2">
      <c r="A33" s="316"/>
      <c r="B33" s="317"/>
      <c r="C33" s="318"/>
      <c r="D33" s="319"/>
      <c r="E33" s="321"/>
      <c r="F33" s="320"/>
      <c r="G33" s="159" t="s">
        <v>16</v>
      </c>
      <c r="H33" s="41">
        <f t="shared" ref="H33:Q33" si="8">SUM(H31:H32)</f>
        <v>35914</v>
      </c>
      <c r="I33" s="42">
        <f t="shared" si="8"/>
        <v>34466</v>
      </c>
      <c r="J33" s="42">
        <f t="shared" si="8"/>
        <v>23373</v>
      </c>
      <c r="K33" s="43">
        <f t="shared" si="8"/>
        <v>1448</v>
      </c>
      <c r="L33" s="41">
        <f t="shared" si="8"/>
        <v>33456</v>
      </c>
      <c r="M33" s="42">
        <f t="shared" si="8"/>
        <v>33456</v>
      </c>
      <c r="N33" s="42">
        <f t="shared" si="8"/>
        <v>23488</v>
      </c>
      <c r="O33" s="167">
        <f t="shared" si="8"/>
        <v>0</v>
      </c>
      <c r="P33" s="56">
        <f t="shared" si="8"/>
        <v>35000</v>
      </c>
      <c r="Q33" s="172">
        <f t="shared" si="8"/>
        <v>35000</v>
      </c>
      <c r="R33" s="307"/>
      <c r="S33" s="45">
        <f>SUM(S31)</f>
        <v>3</v>
      </c>
      <c r="T33" s="45">
        <f>SUM(T31)</f>
        <v>3</v>
      </c>
      <c r="U33" s="46">
        <f>SUM(U31)</f>
        <v>3</v>
      </c>
      <c r="V33" s="6"/>
      <c r="W33" s="6"/>
      <c r="X33" s="6"/>
      <c r="Y33" s="6"/>
      <c r="Z33" s="6"/>
    </row>
    <row r="34" spans="1:32" ht="16.5" customHeight="1" outlineLevel="1" x14ac:dyDescent="0.2">
      <c r="A34" s="316" t="s">
        <v>20</v>
      </c>
      <c r="B34" s="317" t="s">
        <v>20</v>
      </c>
      <c r="C34" s="318" t="s">
        <v>112</v>
      </c>
      <c r="D34" s="319" t="s">
        <v>119</v>
      </c>
      <c r="E34" s="321" t="s">
        <v>73</v>
      </c>
      <c r="F34" s="320">
        <v>5</v>
      </c>
      <c r="G34" s="18" t="s">
        <v>72</v>
      </c>
      <c r="H34" s="38">
        <v>64118</v>
      </c>
      <c r="I34" s="37">
        <v>64118</v>
      </c>
      <c r="J34" s="37">
        <v>45413</v>
      </c>
      <c r="K34" s="205"/>
      <c r="L34" s="38">
        <v>64137</v>
      </c>
      <c r="M34" s="37">
        <v>64137</v>
      </c>
      <c r="N34" s="37">
        <v>45417</v>
      </c>
      <c r="O34" s="223"/>
      <c r="P34" s="126">
        <v>64413</v>
      </c>
      <c r="Q34" s="173">
        <v>64413</v>
      </c>
      <c r="R34" s="307" t="s">
        <v>62</v>
      </c>
      <c r="S34" s="297">
        <v>5</v>
      </c>
      <c r="T34" s="297">
        <v>5</v>
      </c>
      <c r="U34" s="296">
        <v>5</v>
      </c>
      <c r="V34" s="6"/>
      <c r="W34" s="6"/>
      <c r="X34" s="6"/>
      <c r="Y34" s="6"/>
      <c r="Z34" s="6"/>
    </row>
    <row r="35" spans="1:32" outlineLevel="1" x14ac:dyDescent="0.2">
      <c r="A35" s="316"/>
      <c r="B35" s="317"/>
      <c r="C35" s="318"/>
      <c r="D35" s="319"/>
      <c r="E35" s="321"/>
      <c r="F35" s="320"/>
      <c r="G35" s="160" t="s">
        <v>78</v>
      </c>
      <c r="H35" s="38">
        <v>695</v>
      </c>
      <c r="I35" s="37">
        <v>695</v>
      </c>
      <c r="J35" s="37"/>
      <c r="K35" s="67"/>
      <c r="L35" s="38">
        <v>695</v>
      </c>
      <c r="M35" s="37">
        <v>695</v>
      </c>
      <c r="N35" s="37"/>
      <c r="O35" s="169"/>
      <c r="P35" s="126">
        <v>695</v>
      </c>
      <c r="Q35" s="173">
        <v>695</v>
      </c>
      <c r="R35" s="307"/>
      <c r="S35" s="297"/>
      <c r="T35" s="297"/>
      <c r="U35" s="296"/>
      <c r="V35" s="6"/>
      <c r="W35" s="6"/>
      <c r="X35" s="6"/>
      <c r="Y35" s="6"/>
      <c r="Z35" s="6"/>
    </row>
    <row r="36" spans="1:32" ht="12.75" customHeight="1" outlineLevel="1" x14ac:dyDescent="0.2">
      <c r="A36" s="316"/>
      <c r="B36" s="317"/>
      <c r="C36" s="318"/>
      <c r="D36" s="319"/>
      <c r="E36" s="321"/>
      <c r="F36" s="320"/>
      <c r="G36" s="159" t="s">
        <v>16</v>
      </c>
      <c r="H36" s="41">
        <f t="shared" ref="H36:Q36" si="9">SUM(H34:H35)</f>
        <v>64813</v>
      </c>
      <c r="I36" s="42">
        <f t="shared" si="9"/>
        <v>64813</v>
      </c>
      <c r="J36" s="42">
        <f t="shared" si="9"/>
        <v>45413</v>
      </c>
      <c r="K36" s="43">
        <f t="shared" si="9"/>
        <v>0</v>
      </c>
      <c r="L36" s="41">
        <f t="shared" si="9"/>
        <v>64832</v>
      </c>
      <c r="M36" s="42">
        <f t="shared" si="9"/>
        <v>64832</v>
      </c>
      <c r="N36" s="42">
        <f t="shared" si="9"/>
        <v>45417</v>
      </c>
      <c r="O36" s="167">
        <f t="shared" si="9"/>
        <v>0</v>
      </c>
      <c r="P36" s="56">
        <f t="shared" si="9"/>
        <v>65108</v>
      </c>
      <c r="Q36" s="172">
        <f t="shared" si="9"/>
        <v>65108</v>
      </c>
      <c r="R36" s="307"/>
      <c r="S36" s="45">
        <f>SUM(S34)</f>
        <v>5</v>
      </c>
      <c r="T36" s="45">
        <f>SUM(T34)</f>
        <v>5</v>
      </c>
      <c r="U36" s="46">
        <f>SUM(U34)</f>
        <v>5</v>
      </c>
      <c r="V36" s="6"/>
      <c r="W36" s="6"/>
      <c r="X36" s="6"/>
      <c r="Y36" s="6"/>
      <c r="Z36" s="6"/>
    </row>
    <row r="37" spans="1:32" ht="16.5" customHeight="1" outlineLevel="1" x14ac:dyDescent="0.2">
      <c r="A37" s="316" t="s">
        <v>20</v>
      </c>
      <c r="B37" s="317" t="s">
        <v>20</v>
      </c>
      <c r="C37" s="318" t="s">
        <v>113</v>
      </c>
      <c r="D37" s="319" t="s">
        <v>118</v>
      </c>
      <c r="E37" s="321" t="s">
        <v>73</v>
      </c>
      <c r="F37" s="320">
        <v>6</v>
      </c>
      <c r="G37" s="18" t="s">
        <v>72</v>
      </c>
      <c r="H37" s="38">
        <v>48583</v>
      </c>
      <c r="I37" s="37">
        <v>48583</v>
      </c>
      <c r="J37" s="37">
        <v>32823</v>
      </c>
      <c r="K37" s="67"/>
      <c r="L37" s="38">
        <v>48583</v>
      </c>
      <c r="M37" s="37">
        <v>48583</v>
      </c>
      <c r="N37" s="37">
        <v>32823</v>
      </c>
      <c r="O37" s="169"/>
      <c r="P37" s="126">
        <v>51009</v>
      </c>
      <c r="Q37" s="173">
        <v>53561</v>
      </c>
      <c r="R37" s="307" t="s">
        <v>62</v>
      </c>
      <c r="S37" s="297">
        <v>4</v>
      </c>
      <c r="T37" s="297">
        <v>4</v>
      </c>
      <c r="U37" s="296">
        <v>4</v>
      </c>
      <c r="V37" s="6"/>
      <c r="W37" s="6"/>
      <c r="X37" s="6"/>
      <c r="Y37" s="6"/>
      <c r="Z37" s="6"/>
    </row>
    <row r="38" spans="1:32" outlineLevel="1" x14ac:dyDescent="0.2">
      <c r="A38" s="316"/>
      <c r="B38" s="317"/>
      <c r="C38" s="318"/>
      <c r="D38" s="319"/>
      <c r="E38" s="321"/>
      <c r="F38" s="320"/>
      <c r="G38" s="160" t="s">
        <v>78</v>
      </c>
      <c r="H38" s="38">
        <v>1367</v>
      </c>
      <c r="I38" s="37">
        <v>411</v>
      </c>
      <c r="J38" s="37"/>
      <c r="K38" s="67">
        <v>956</v>
      </c>
      <c r="L38" s="38">
        <v>1245</v>
      </c>
      <c r="M38" s="37">
        <v>289</v>
      </c>
      <c r="N38" s="37"/>
      <c r="O38" s="169">
        <v>956</v>
      </c>
      <c r="P38" s="126">
        <v>956</v>
      </c>
      <c r="Q38" s="173">
        <v>956</v>
      </c>
      <c r="R38" s="307"/>
      <c r="S38" s="297"/>
      <c r="T38" s="297"/>
      <c r="U38" s="296"/>
      <c r="V38" s="6"/>
      <c r="W38" s="6"/>
      <c r="X38" s="6"/>
      <c r="Y38" s="6"/>
      <c r="Z38" s="6"/>
    </row>
    <row r="39" spans="1:32" outlineLevel="1" x14ac:dyDescent="0.2">
      <c r="A39" s="316"/>
      <c r="B39" s="317"/>
      <c r="C39" s="318"/>
      <c r="D39" s="319"/>
      <c r="E39" s="321"/>
      <c r="F39" s="320"/>
      <c r="G39" s="160" t="s">
        <v>183</v>
      </c>
      <c r="H39" s="38"/>
      <c r="I39" s="37"/>
      <c r="J39" s="37"/>
      <c r="K39" s="67"/>
      <c r="L39" s="38">
        <v>122</v>
      </c>
      <c r="M39" s="37">
        <v>122</v>
      </c>
      <c r="N39" s="37"/>
      <c r="O39" s="169"/>
      <c r="P39" s="126"/>
      <c r="Q39" s="173"/>
      <c r="R39" s="307"/>
      <c r="S39" s="16"/>
      <c r="T39" s="16"/>
      <c r="U39" s="17"/>
      <c r="V39" s="6"/>
      <c r="W39" s="6"/>
      <c r="X39" s="6"/>
      <c r="Y39" s="6"/>
      <c r="Z39" s="6"/>
    </row>
    <row r="40" spans="1:32" ht="12.75" customHeight="1" outlineLevel="1" x14ac:dyDescent="0.2">
      <c r="A40" s="316"/>
      <c r="B40" s="317"/>
      <c r="C40" s="318"/>
      <c r="D40" s="319"/>
      <c r="E40" s="321"/>
      <c r="F40" s="320"/>
      <c r="G40" s="159" t="s">
        <v>16</v>
      </c>
      <c r="H40" s="41">
        <f t="shared" ref="H40:Q40" si="10">SUM(H37:H38)</f>
        <v>49950</v>
      </c>
      <c r="I40" s="42">
        <f t="shared" si="10"/>
        <v>48994</v>
      </c>
      <c r="J40" s="42">
        <f t="shared" si="10"/>
        <v>32823</v>
      </c>
      <c r="K40" s="43">
        <f t="shared" si="10"/>
        <v>956</v>
      </c>
      <c r="L40" s="41">
        <f>SUM(L37:L39)</f>
        <v>49950</v>
      </c>
      <c r="M40" s="42">
        <f>SUM(M37:M39)</f>
        <v>48994</v>
      </c>
      <c r="N40" s="42">
        <f t="shared" si="10"/>
        <v>32823</v>
      </c>
      <c r="O40" s="167">
        <f t="shared" si="10"/>
        <v>956</v>
      </c>
      <c r="P40" s="56">
        <f t="shared" si="10"/>
        <v>51965</v>
      </c>
      <c r="Q40" s="172">
        <f t="shared" si="10"/>
        <v>54517</v>
      </c>
      <c r="R40" s="307"/>
      <c r="S40" s="45">
        <f>SUM(S37)</f>
        <v>4</v>
      </c>
      <c r="T40" s="45">
        <f>SUM(T37)</f>
        <v>4</v>
      </c>
      <c r="U40" s="46">
        <f>SUM(U37)</f>
        <v>4</v>
      </c>
      <c r="V40" s="6"/>
      <c r="W40" s="6"/>
      <c r="X40" s="6"/>
      <c r="Y40" s="6"/>
      <c r="Z40" s="6"/>
    </row>
    <row r="41" spans="1:32" ht="16.5" customHeight="1" outlineLevel="1" x14ac:dyDescent="0.2">
      <c r="A41" s="316" t="s">
        <v>20</v>
      </c>
      <c r="B41" s="317" t="s">
        <v>20</v>
      </c>
      <c r="C41" s="318" t="s">
        <v>114</v>
      </c>
      <c r="D41" s="319" t="s">
        <v>120</v>
      </c>
      <c r="E41" s="321" t="s">
        <v>73</v>
      </c>
      <c r="F41" s="320">
        <v>7</v>
      </c>
      <c r="G41" s="18" t="s">
        <v>72</v>
      </c>
      <c r="H41" s="38">
        <v>69884</v>
      </c>
      <c r="I41" s="37">
        <v>61051</v>
      </c>
      <c r="J41" s="37">
        <v>37203</v>
      </c>
      <c r="K41" s="67">
        <v>8833</v>
      </c>
      <c r="L41" s="38">
        <v>57909</v>
      </c>
      <c r="M41" s="37">
        <v>57909</v>
      </c>
      <c r="N41" s="37">
        <v>37203</v>
      </c>
      <c r="O41" s="169"/>
      <c r="P41" s="126">
        <v>61249</v>
      </c>
      <c r="Q41" s="173">
        <v>62255</v>
      </c>
      <c r="R41" s="307" t="s">
        <v>62</v>
      </c>
      <c r="S41" s="297">
        <v>5</v>
      </c>
      <c r="T41" s="297">
        <v>5</v>
      </c>
      <c r="U41" s="296">
        <v>5</v>
      </c>
      <c r="V41" s="6"/>
      <c r="W41" s="6"/>
      <c r="X41" s="6"/>
      <c r="Y41" s="6"/>
      <c r="Z41" s="6"/>
    </row>
    <row r="42" spans="1:32" outlineLevel="1" x14ac:dyDescent="0.2">
      <c r="A42" s="316"/>
      <c r="B42" s="317"/>
      <c r="C42" s="318"/>
      <c r="D42" s="319"/>
      <c r="E42" s="321"/>
      <c r="F42" s="320"/>
      <c r="G42" s="160" t="s">
        <v>78</v>
      </c>
      <c r="H42" s="38">
        <v>3389</v>
      </c>
      <c r="I42" s="37">
        <v>3389</v>
      </c>
      <c r="J42" s="37"/>
      <c r="K42" s="67"/>
      <c r="L42" s="38">
        <v>3389</v>
      </c>
      <c r="M42" s="37">
        <v>2520</v>
      </c>
      <c r="N42" s="37"/>
      <c r="O42" s="169">
        <v>869</v>
      </c>
      <c r="P42" s="126">
        <v>3375</v>
      </c>
      <c r="Q42" s="173">
        <v>3375</v>
      </c>
      <c r="R42" s="307"/>
      <c r="S42" s="297"/>
      <c r="T42" s="297"/>
      <c r="U42" s="296"/>
    </row>
    <row r="43" spans="1:32" ht="12.75" customHeight="1" outlineLevel="1" x14ac:dyDescent="0.2">
      <c r="A43" s="316"/>
      <c r="B43" s="317"/>
      <c r="C43" s="318"/>
      <c r="D43" s="319"/>
      <c r="E43" s="321"/>
      <c r="F43" s="320"/>
      <c r="G43" s="159" t="s">
        <v>16</v>
      </c>
      <c r="H43" s="41">
        <f t="shared" ref="H43:Q43" si="11">SUM(H41:H42)</f>
        <v>73273</v>
      </c>
      <c r="I43" s="42">
        <f t="shared" si="11"/>
        <v>64440</v>
      </c>
      <c r="J43" s="42">
        <f t="shared" si="11"/>
        <v>37203</v>
      </c>
      <c r="K43" s="43">
        <f t="shared" si="11"/>
        <v>8833</v>
      </c>
      <c r="L43" s="41">
        <f t="shared" si="11"/>
        <v>61298</v>
      </c>
      <c r="M43" s="42">
        <f t="shared" si="11"/>
        <v>60429</v>
      </c>
      <c r="N43" s="42">
        <f t="shared" si="11"/>
        <v>37203</v>
      </c>
      <c r="O43" s="167">
        <f t="shared" si="11"/>
        <v>869</v>
      </c>
      <c r="P43" s="56">
        <f t="shared" si="11"/>
        <v>64624</v>
      </c>
      <c r="Q43" s="172">
        <f t="shared" si="11"/>
        <v>65630</v>
      </c>
      <c r="R43" s="307"/>
      <c r="S43" s="45">
        <f>SUM(S41)</f>
        <v>5</v>
      </c>
      <c r="T43" s="45">
        <f>SUM(T41)</f>
        <v>5</v>
      </c>
      <c r="U43" s="46">
        <f>SUM(U41)</f>
        <v>5</v>
      </c>
    </row>
    <row r="44" spans="1:32" x14ac:dyDescent="0.2">
      <c r="A44" s="316" t="s">
        <v>20</v>
      </c>
      <c r="B44" s="317" t="s">
        <v>20</v>
      </c>
      <c r="C44" s="318" t="s">
        <v>24</v>
      </c>
      <c r="D44" s="319" t="s">
        <v>107</v>
      </c>
      <c r="E44" s="408" t="s">
        <v>75</v>
      </c>
      <c r="F44" s="320" t="s">
        <v>160</v>
      </c>
      <c r="G44" s="314" t="s">
        <v>72</v>
      </c>
      <c r="H44" s="313">
        <v>1883985</v>
      </c>
      <c r="I44" s="312">
        <v>1681525</v>
      </c>
      <c r="J44" s="305">
        <v>738764</v>
      </c>
      <c r="K44" s="311">
        <v>202460</v>
      </c>
      <c r="L44" s="306">
        <v>1542572</v>
      </c>
      <c r="M44" s="305">
        <v>1529172</v>
      </c>
      <c r="N44" s="305">
        <v>749816</v>
      </c>
      <c r="O44" s="315">
        <v>13400</v>
      </c>
      <c r="P44" s="309">
        <v>2777281</v>
      </c>
      <c r="Q44" s="308">
        <v>2825452</v>
      </c>
      <c r="R44" s="307" t="s">
        <v>60</v>
      </c>
      <c r="S44" s="16">
        <v>95</v>
      </c>
      <c r="T44" s="16">
        <v>95</v>
      </c>
      <c r="U44" s="17">
        <v>95</v>
      </c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x14ac:dyDescent="0.2">
      <c r="A45" s="316"/>
      <c r="B45" s="317"/>
      <c r="C45" s="318"/>
      <c r="D45" s="319"/>
      <c r="E45" s="408"/>
      <c r="F45" s="320"/>
      <c r="G45" s="314"/>
      <c r="H45" s="313"/>
      <c r="I45" s="312"/>
      <c r="J45" s="305"/>
      <c r="K45" s="311"/>
      <c r="L45" s="306"/>
      <c r="M45" s="305"/>
      <c r="N45" s="305"/>
      <c r="O45" s="315"/>
      <c r="P45" s="309"/>
      <c r="Q45" s="308"/>
      <c r="R45" s="307"/>
      <c r="S45" s="45">
        <f>SUM(S44)</f>
        <v>95</v>
      </c>
      <c r="T45" s="45">
        <f>SUM(T44)</f>
        <v>95</v>
      </c>
      <c r="U45" s="46">
        <f>SUM(U44)</f>
        <v>95</v>
      </c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x14ac:dyDescent="0.2">
      <c r="A46" s="316"/>
      <c r="B46" s="317"/>
      <c r="C46" s="318"/>
      <c r="D46" s="319"/>
      <c r="E46" s="408"/>
      <c r="F46" s="320"/>
      <c r="G46" s="18" t="s">
        <v>80</v>
      </c>
      <c r="H46" s="30">
        <v>13245</v>
      </c>
      <c r="I46" s="23">
        <v>13245</v>
      </c>
      <c r="J46" s="23"/>
      <c r="K46" s="31"/>
      <c r="L46" s="30">
        <v>1500</v>
      </c>
      <c r="M46" s="23">
        <v>1500</v>
      </c>
      <c r="N46" s="23"/>
      <c r="O46" s="168"/>
      <c r="P46" s="126">
        <v>4295</v>
      </c>
      <c r="Q46" s="173">
        <v>4345</v>
      </c>
      <c r="R46" s="307" t="s">
        <v>153</v>
      </c>
      <c r="S46" s="297">
        <v>4</v>
      </c>
      <c r="T46" s="297">
        <v>4</v>
      </c>
      <c r="U46" s="296">
        <v>4</v>
      </c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x14ac:dyDescent="0.2">
      <c r="A47" s="316"/>
      <c r="B47" s="317"/>
      <c r="C47" s="318"/>
      <c r="D47" s="319"/>
      <c r="E47" s="408"/>
      <c r="F47" s="320"/>
      <c r="G47" s="314" t="s">
        <v>31</v>
      </c>
      <c r="H47" s="306">
        <v>276349</v>
      </c>
      <c r="I47" s="305">
        <v>276349</v>
      </c>
      <c r="J47" s="305">
        <v>190622.4</v>
      </c>
      <c r="K47" s="446"/>
      <c r="L47" s="306">
        <v>263481.59999999998</v>
      </c>
      <c r="M47" s="305">
        <v>263481.59999999998</v>
      </c>
      <c r="N47" s="305">
        <v>186634.4</v>
      </c>
      <c r="O47" s="310"/>
      <c r="P47" s="309">
        <v>281509</v>
      </c>
      <c r="Q47" s="308">
        <v>285784</v>
      </c>
      <c r="R47" s="307"/>
      <c r="S47" s="297"/>
      <c r="T47" s="297"/>
      <c r="U47" s="296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x14ac:dyDescent="0.2">
      <c r="A48" s="316"/>
      <c r="B48" s="317"/>
      <c r="C48" s="318"/>
      <c r="D48" s="319"/>
      <c r="E48" s="408"/>
      <c r="F48" s="320"/>
      <c r="G48" s="314"/>
      <c r="H48" s="306"/>
      <c r="I48" s="305"/>
      <c r="J48" s="305"/>
      <c r="K48" s="446"/>
      <c r="L48" s="306"/>
      <c r="M48" s="305"/>
      <c r="N48" s="305"/>
      <c r="O48" s="310"/>
      <c r="P48" s="309"/>
      <c r="Q48" s="308"/>
      <c r="R48" s="307"/>
      <c r="S48" s="45">
        <f>SUM(S46)</f>
        <v>4</v>
      </c>
      <c r="T48" s="45">
        <f>SUM(T46)</f>
        <v>4</v>
      </c>
      <c r="U48" s="46">
        <f>SUM(U46)</f>
        <v>4</v>
      </c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116" hidden="1" x14ac:dyDescent="0.2">
      <c r="A49" s="316"/>
      <c r="B49" s="317"/>
      <c r="C49" s="318"/>
      <c r="D49" s="319"/>
      <c r="E49" s="408"/>
      <c r="F49" s="320"/>
      <c r="G49" s="215"/>
      <c r="H49" s="216"/>
      <c r="I49" s="217"/>
      <c r="J49" s="217"/>
      <c r="K49" s="218"/>
      <c r="L49" s="216"/>
      <c r="M49" s="217"/>
      <c r="N49" s="217"/>
      <c r="O49" s="219"/>
      <c r="P49" s="220"/>
      <c r="Q49" s="221"/>
      <c r="R49" s="222"/>
      <c r="S49" s="213"/>
      <c r="T49" s="213"/>
      <c r="U49" s="214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116" ht="17.25" customHeight="1" x14ac:dyDescent="0.2">
      <c r="A50" s="316"/>
      <c r="B50" s="317"/>
      <c r="C50" s="318"/>
      <c r="D50" s="319"/>
      <c r="E50" s="408"/>
      <c r="F50" s="320"/>
      <c r="G50" s="160" t="s">
        <v>78</v>
      </c>
      <c r="H50" s="30">
        <v>25200</v>
      </c>
      <c r="I50" s="23">
        <v>25200</v>
      </c>
      <c r="J50" s="23"/>
      <c r="K50" s="31"/>
      <c r="L50" s="30">
        <v>18478</v>
      </c>
      <c r="M50" s="23">
        <v>18478</v>
      </c>
      <c r="N50" s="23"/>
      <c r="O50" s="168"/>
      <c r="P50" s="126">
        <v>18500</v>
      </c>
      <c r="Q50" s="173">
        <v>18500</v>
      </c>
      <c r="R50" s="307" t="s">
        <v>154</v>
      </c>
      <c r="S50" s="16">
        <v>7</v>
      </c>
      <c r="T50" s="16">
        <v>7</v>
      </c>
      <c r="U50" s="17">
        <v>7</v>
      </c>
    </row>
    <row r="51" spans="1:116" ht="18" customHeight="1" x14ac:dyDescent="0.2">
      <c r="A51" s="316"/>
      <c r="B51" s="317"/>
      <c r="C51" s="318"/>
      <c r="D51" s="319"/>
      <c r="E51" s="408"/>
      <c r="F51" s="320"/>
      <c r="G51" s="159" t="s">
        <v>16</v>
      </c>
      <c r="H51" s="41">
        <f>SUM(H44:H50)</f>
        <v>2198779</v>
      </c>
      <c r="I51" s="42">
        <f>SUM(I44:I50)</f>
        <v>1996319</v>
      </c>
      <c r="J51" s="42">
        <f t="shared" ref="J51:Q51" si="12">SUM(J44:J50)</f>
        <v>929386.4</v>
      </c>
      <c r="K51" s="43">
        <f t="shared" si="12"/>
        <v>202460</v>
      </c>
      <c r="L51" s="41">
        <f>SUM(L44:L50)</f>
        <v>1826031.6</v>
      </c>
      <c r="M51" s="42">
        <f>SUM(M44:M50)</f>
        <v>1812631.6</v>
      </c>
      <c r="N51" s="42">
        <f>SUM(N44:N50)</f>
        <v>936450.4</v>
      </c>
      <c r="O51" s="167">
        <f>SUM(O44:O50)</f>
        <v>13400</v>
      </c>
      <c r="P51" s="56">
        <f t="shared" si="12"/>
        <v>3081585</v>
      </c>
      <c r="Q51" s="172">
        <f t="shared" si="12"/>
        <v>3134081</v>
      </c>
      <c r="R51" s="307"/>
      <c r="S51" s="45">
        <f>SUM(S50)</f>
        <v>7</v>
      </c>
      <c r="T51" s="45">
        <f>SUM(T50)</f>
        <v>7</v>
      </c>
      <c r="U51" s="46">
        <f>SUM(U50)</f>
        <v>7</v>
      </c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116" ht="24.75" customHeight="1" x14ac:dyDescent="0.2">
      <c r="A52" s="316" t="s">
        <v>20</v>
      </c>
      <c r="B52" s="317" t="s">
        <v>20</v>
      </c>
      <c r="C52" s="318" t="s">
        <v>25</v>
      </c>
      <c r="D52" s="410" t="s">
        <v>69</v>
      </c>
      <c r="E52" s="325" t="s">
        <v>73</v>
      </c>
      <c r="F52" s="409" t="s">
        <v>125</v>
      </c>
      <c r="G52" s="18" t="s">
        <v>72</v>
      </c>
      <c r="H52" s="30">
        <v>11585</v>
      </c>
      <c r="I52" s="23">
        <v>11585</v>
      </c>
      <c r="J52" s="23"/>
      <c r="K52" s="31"/>
      <c r="L52" s="30">
        <v>11585</v>
      </c>
      <c r="M52" s="23">
        <v>11585</v>
      </c>
      <c r="N52" s="23"/>
      <c r="O52" s="168"/>
      <c r="P52" s="126">
        <v>11585</v>
      </c>
      <c r="Q52" s="173">
        <v>11585</v>
      </c>
      <c r="R52" s="307" t="s">
        <v>71</v>
      </c>
      <c r="S52" s="16">
        <v>100</v>
      </c>
      <c r="T52" s="16">
        <v>100</v>
      </c>
      <c r="U52" s="17">
        <v>100</v>
      </c>
    </row>
    <row r="53" spans="1:116" ht="14.25" customHeight="1" x14ac:dyDescent="0.2">
      <c r="A53" s="316"/>
      <c r="B53" s="317"/>
      <c r="C53" s="318"/>
      <c r="D53" s="410"/>
      <c r="E53" s="325"/>
      <c r="F53" s="409"/>
      <c r="G53" s="159" t="s">
        <v>16</v>
      </c>
      <c r="H53" s="41">
        <f t="shared" ref="H53:Q53" si="13">SUM(H52:H52)</f>
        <v>11585</v>
      </c>
      <c r="I53" s="42">
        <f t="shared" si="13"/>
        <v>11585</v>
      </c>
      <c r="J53" s="42">
        <f t="shared" si="13"/>
        <v>0</v>
      </c>
      <c r="K53" s="43">
        <f t="shared" si="13"/>
        <v>0</v>
      </c>
      <c r="L53" s="41">
        <f t="shared" si="13"/>
        <v>11585</v>
      </c>
      <c r="M53" s="42">
        <f t="shared" si="13"/>
        <v>11585</v>
      </c>
      <c r="N53" s="42">
        <f t="shared" si="13"/>
        <v>0</v>
      </c>
      <c r="O53" s="167">
        <f t="shared" si="13"/>
        <v>0</v>
      </c>
      <c r="P53" s="56">
        <f t="shared" si="13"/>
        <v>11585</v>
      </c>
      <c r="Q53" s="172">
        <f t="shared" si="13"/>
        <v>11585</v>
      </c>
      <c r="R53" s="307"/>
      <c r="S53" s="45">
        <f>SUM(S52)</f>
        <v>100</v>
      </c>
      <c r="T53" s="45">
        <f>SUM(T52)</f>
        <v>100</v>
      </c>
      <c r="U53" s="46">
        <f>SUM(U52)</f>
        <v>100</v>
      </c>
    </row>
    <row r="54" spans="1:116" x14ac:dyDescent="0.2">
      <c r="A54" s="316" t="s">
        <v>20</v>
      </c>
      <c r="B54" s="317" t="s">
        <v>20</v>
      </c>
      <c r="C54" s="318" t="s">
        <v>26</v>
      </c>
      <c r="D54" s="410" t="s">
        <v>106</v>
      </c>
      <c r="E54" s="409" t="s">
        <v>108</v>
      </c>
      <c r="F54" s="413">
        <v>9</v>
      </c>
      <c r="G54" s="299" t="s">
        <v>30</v>
      </c>
      <c r="H54" s="298">
        <v>199056</v>
      </c>
      <c r="I54" s="297">
        <v>199056</v>
      </c>
      <c r="J54" s="297">
        <v>142024</v>
      </c>
      <c r="K54" s="296"/>
      <c r="L54" s="298">
        <v>208366</v>
      </c>
      <c r="M54" s="297">
        <v>208366</v>
      </c>
      <c r="N54" s="297">
        <v>146172</v>
      </c>
      <c r="O54" s="304"/>
      <c r="P54" s="303">
        <v>205540</v>
      </c>
      <c r="Q54" s="302">
        <v>205201</v>
      </c>
      <c r="R54" s="428" t="s">
        <v>122</v>
      </c>
      <c r="S54" s="16">
        <v>2</v>
      </c>
      <c r="T54" s="16">
        <v>2</v>
      </c>
      <c r="U54" s="17">
        <v>2</v>
      </c>
    </row>
    <row r="55" spans="1:116" x14ac:dyDescent="0.2">
      <c r="A55" s="316"/>
      <c r="B55" s="317"/>
      <c r="C55" s="318"/>
      <c r="D55" s="410"/>
      <c r="E55" s="409"/>
      <c r="F55" s="413"/>
      <c r="G55" s="299"/>
      <c r="H55" s="298"/>
      <c r="I55" s="297"/>
      <c r="J55" s="297"/>
      <c r="K55" s="296"/>
      <c r="L55" s="298"/>
      <c r="M55" s="297"/>
      <c r="N55" s="297"/>
      <c r="O55" s="304"/>
      <c r="P55" s="303"/>
      <c r="Q55" s="302"/>
      <c r="R55" s="428"/>
      <c r="S55" s="45">
        <f>SUM(S54)</f>
        <v>2</v>
      </c>
      <c r="T55" s="45">
        <f>SUM(T54)</f>
        <v>2</v>
      </c>
      <c r="U55" s="46">
        <f>SUM(U54)</f>
        <v>2</v>
      </c>
    </row>
    <row r="56" spans="1:116" x14ac:dyDescent="0.2">
      <c r="A56" s="316"/>
      <c r="B56" s="317"/>
      <c r="C56" s="318"/>
      <c r="D56" s="410"/>
      <c r="E56" s="409"/>
      <c r="F56" s="413"/>
      <c r="G56" s="161" t="s">
        <v>72</v>
      </c>
      <c r="H56" s="20">
        <v>38349</v>
      </c>
      <c r="I56" s="16">
        <v>37191</v>
      </c>
      <c r="J56" s="16">
        <v>724</v>
      </c>
      <c r="K56" s="17">
        <v>1158</v>
      </c>
      <c r="L56" s="20">
        <v>4845</v>
      </c>
      <c r="M56" s="16">
        <v>4845</v>
      </c>
      <c r="N56" s="16">
        <v>2524</v>
      </c>
      <c r="O56" s="170"/>
      <c r="P56" s="127">
        <v>6636</v>
      </c>
      <c r="Q56" s="174">
        <v>6636</v>
      </c>
      <c r="R56" s="428" t="s">
        <v>146</v>
      </c>
      <c r="S56" s="16">
        <v>38</v>
      </c>
      <c r="T56" s="16">
        <v>38</v>
      </c>
      <c r="U56" s="17">
        <v>38</v>
      </c>
    </row>
    <row r="57" spans="1:116" x14ac:dyDescent="0.2">
      <c r="A57" s="316"/>
      <c r="B57" s="317"/>
      <c r="C57" s="318"/>
      <c r="D57" s="410"/>
      <c r="E57" s="409"/>
      <c r="F57" s="413"/>
      <c r="G57" s="159" t="s">
        <v>16</v>
      </c>
      <c r="H57" s="41">
        <f>SUM(H54:H56)</f>
        <v>237405</v>
      </c>
      <c r="I57" s="42">
        <f t="shared" ref="I57:Q57" si="14">SUM(I54:I56)</f>
        <v>236247</v>
      </c>
      <c r="J57" s="42">
        <f t="shared" si="14"/>
        <v>142748</v>
      </c>
      <c r="K57" s="43">
        <f t="shared" si="14"/>
        <v>1158</v>
      </c>
      <c r="L57" s="41">
        <f t="shared" si="14"/>
        <v>213211</v>
      </c>
      <c r="M57" s="42">
        <f t="shared" si="14"/>
        <v>213211</v>
      </c>
      <c r="N57" s="42">
        <f t="shared" si="14"/>
        <v>148696</v>
      </c>
      <c r="O57" s="167">
        <f t="shared" si="14"/>
        <v>0</v>
      </c>
      <c r="P57" s="56">
        <f t="shared" si="14"/>
        <v>212176</v>
      </c>
      <c r="Q57" s="172">
        <f t="shared" si="14"/>
        <v>211837</v>
      </c>
      <c r="R57" s="428"/>
      <c r="S57" s="45">
        <f>SUM(S56)</f>
        <v>38</v>
      </c>
      <c r="T57" s="45">
        <f>SUM(T56)</f>
        <v>38</v>
      </c>
      <c r="U57" s="46">
        <f>SUM(U56)</f>
        <v>38</v>
      </c>
    </row>
    <row r="58" spans="1:116" ht="27" customHeight="1" x14ac:dyDescent="0.2">
      <c r="A58" s="316" t="s">
        <v>20</v>
      </c>
      <c r="B58" s="317" t="s">
        <v>20</v>
      </c>
      <c r="C58" s="437" t="s">
        <v>27</v>
      </c>
      <c r="D58" s="319" t="s">
        <v>37</v>
      </c>
      <c r="E58" s="325" t="s">
        <v>74</v>
      </c>
      <c r="F58" s="321" t="s">
        <v>123</v>
      </c>
      <c r="G58" s="18" t="s">
        <v>72</v>
      </c>
      <c r="H58" s="38">
        <v>7500</v>
      </c>
      <c r="I58" s="37">
        <v>7500</v>
      </c>
      <c r="J58" s="37"/>
      <c r="K58" s="67"/>
      <c r="L58" s="30">
        <v>7500</v>
      </c>
      <c r="M58" s="23">
        <v>7500</v>
      </c>
      <c r="N58" s="23"/>
      <c r="O58" s="168"/>
      <c r="P58" s="126">
        <v>7500</v>
      </c>
      <c r="Q58" s="173">
        <v>7500</v>
      </c>
      <c r="R58" s="428" t="s">
        <v>143</v>
      </c>
      <c r="S58" s="24">
        <v>100</v>
      </c>
      <c r="T58" s="24">
        <v>100</v>
      </c>
      <c r="U58" s="145">
        <v>100</v>
      </c>
    </row>
    <row r="59" spans="1:116" ht="18.75" customHeight="1" x14ac:dyDescent="0.2">
      <c r="A59" s="316"/>
      <c r="B59" s="317"/>
      <c r="C59" s="437"/>
      <c r="D59" s="319"/>
      <c r="E59" s="325"/>
      <c r="F59" s="321"/>
      <c r="G59" s="159" t="s">
        <v>16</v>
      </c>
      <c r="H59" s="41">
        <f t="shared" ref="H59:Q59" si="15">SUM(H58)</f>
        <v>7500</v>
      </c>
      <c r="I59" s="42">
        <f t="shared" si="15"/>
        <v>7500</v>
      </c>
      <c r="J59" s="42">
        <f t="shared" si="15"/>
        <v>0</v>
      </c>
      <c r="K59" s="43">
        <f t="shared" si="15"/>
        <v>0</v>
      </c>
      <c r="L59" s="41">
        <f t="shared" si="15"/>
        <v>7500</v>
      </c>
      <c r="M59" s="42">
        <f t="shared" si="15"/>
        <v>7500</v>
      </c>
      <c r="N59" s="42">
        <f t="shared" si="15"/>
        <v>0</v>
      </c>
      <c r="O59" s="167">
        <f t="shared" si="15"/>
        <v>0</v>
      </c>
      <c r="P59" s="56">
        <f t="shared" si="15"/>
        <v>7500</v>
      </c>
      <c r="Q59" s="172">
        <f t="shared" si="15"/>
        <v>7500</v>
      </c>
      <c r="R59" s="428"/>
      <c r="S59" s="45">
        <f>SUM(S58)</f>
        <v>100</v>
      </c>
      <c r="T59" s="45">
        <f>SUM(T58)</f>
        <v>100</v>
      </c>
      <c r="U59" s="46">
        <f>SUM(U58)</f>
        <v>100</v>
      </c>
    </row>
    <row r="60" spans="1:116" ht="18" customHeight="1" x14ac:dyDescent="0.2">
      <c r="A60" s="316" t="s">
        <v>20</v>
      </c>
      <c r="B60" s="317" t="s">
        <v>20</v>
      </c>
      <c r="C60" s="437" t="s">
        <v>161</v>
      </c>
      <c r="D60" s="410" t="s">
        <v>162</v>
      </c>
      <c r="E60" s="451" t="s">
        <v>74</v>
      </c>
      <c r="F60" s="413" t="s">
        <v>123</v>
      </c>
      <c r="G60" s="17" t="s">
        <v>72</v>
      </c>
      <c r="H60" s="38"/>
      <c r="I60" s="37"/>
      <c r="J60" s="37"/>
      <c r="K60" s="67"/>
      <c r="L60" s="38"/>
      <c r="M60" s="37"/>
      <c r="N60" s="37"/>
      <c r="O60" s="169"/>
      <c r="P60" s="126"/>
      <c r="Q60" s="173"/>
      <c r="R60" s="428" t="s">
        <v>163</v>
      </c>
      <c r="S60" s="16">
        <v>9</v>
      </c>
      <c r="T60" s="16">
        <v>9</v>
      </c>
      <c r="U60" s="17">
        <v>9</v>
      </c>
    </row>
    <row r="61" spans="1:116" ht="16.5" customHeight="1" thickBot="1" x14ac:dyDescent="0.25">
      <c r="A61" s="447"/>
      <c r="B61" s="448"/>
      <c r="C61" s="449"/>
      <c r="D61" s="450"/>
      <c r="E61" s="452"/>
      <c r="F61" s="453"/>
      <c r="G61" s="162" t="s">
        <v>16</v>
      </c>
      <c r="H61" s="163">
        <f t="shared" ref="H61:Q61" si="16">SUM(H60)</f>
        <v>0</v>
      </c>
      <c r="I61" s="164">
        <f t="shared" si="16"/>
        <v>0</v>
      </c>
      <c r="J61" s="164">
        <f t="shared" si="16"/>
        <v>0</v>
      </c>
      <c r="K61" s="165">
        <f t="shared" si="16"/>
        <v>0</v>
      </c>
      <c r="L61" s="163">
        <f t="shared" si="16"/>
        <v>0</v>
      </c>
      <c r="M61" s="164">
        <f t="shared" si="16"/>
        <v>0</v>
      </c>
      <c r="N61" s="164">
        <f t="shared" si="16"/>
        <v>0</v>
      </c>
      <c r="O61" s="171">
        <f t="shared" si="16"/>
        <v>0</v>
      </c>
      <c r="P61" s="166">
        <f t="shared" si="16"/>
        <v>0</v>
      </c>
      <c r="Q61" s="176">
        <f t="shared" si="16"/>
        <v>0</v>
      </c>
      <c r="R61" s="430"/>
      <c r="S61" s="146">
        <f>SUM(S60)</f>
        <v>9</v>
      </c>
      <c r="T61" s="146">
        <f>SUM(T60)</f>
        <v>9</v>
      </c>
      <c r="U61" s="147">
        <f>SUM(U60)</f>
        <v>9</v>
      </c>
    </row>
    <row r="62" spans="1:116" s="36" customFormat="1" ht="14.25" customHeight="1" thickBot="1" x14ac:dyDescent="0.25">
      <c r="A62" s="150" t="s">
        <v>20</v>
      </c>
      <c r="B62" s="151" t="s">
        <v>20</v>
      </c>
      <c r="C62" s="425" t="s">
        <v>17</v>
      </c>
      <c r="D62" s="426"/>
      <c r="E62" s="426"/>
      <c r="F62" s="426"/>
      <c r="G62" s="426"/>
      <c r="H62" s="152">
        <f>SUM(H16,H18,H20,H24,H51,H53,H57,H59)</f>
        <v>2995063</v>
      </c>
      <c r="I62" s="153">
        <f t="shared" ref="I62:Q62" si="17">SUM(I16,I18,I20,I24,I51,I53,I57,I59)</f>
        <v>2776650</v>
      </c>
      <c r="J62" s="153">
        <f t="shared" si="17"/>
        <v>1360361.4</v>
      </c>
      <c r="K62" s="154">
        <f t="shared" si="17"/>
        <v>218413</v>
      </c>
      <c r="L62" s="152">
        <f t="shared" si="17"/>
        <v>2575120.6</v>
      </c>
      <c r="M62" s="153">
        <f t="shared" si="17"/>
        <v>2558095.6</v>
      </c>
      <c r="N62" s="153">
        <f t="shared" si="17"/>
        <v>1374091.4</v>
      </c>
      <c r="O62" s="154">
        <f t="shared" si="17"/>
        <v>17025</v>
      </c>
      <c r="P62" s="155">
        <f t="shared" si="17"/>
        <v>3847608</v>
      </c>
      <c r="Q62" s="156">
        <f t="shared" si="17"/>
        <v>3907546</v>
      </c>
      <c r="R62" s="152" t="s">
        <v>19</v>
      </c>
      <c r="S62" s="157" t="s">
        <v>19</v>
      </c>
      <c r="T62" s="157" t="s">
        <v>19</v>
      </c>
      <c r="U62" s="158" t="s">
        <v>19</v>
      </c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</row>
    <row r="63" spans="1:116" ht="14.25" customHeight="1" thickBot="1" x14ac:dyDescent="0.25">
      <c r="A63" s="11" t="s">
        <v>20</v>
      </c>
      <c r="B63" s="10" t="s">
        <v>21</v>
      </c>
      <c r="C63" s="414" t="s">
        <v>59</v>
      </c>
      <c r="D63" s="415"/>
      <c r="E63" s="415"/>
      <c r="F63" s="415"/>
      <c r="G63" s="415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7"/>
      <c r="S63" s="417"/>
      <c r="T63" s="417"/>
      <c r="U63" s="418"/>
    </row>
    <row r="64" spans="1:116" ht="33" customHeight="1" x14ac:dyDescent="0.2">
      <c r="A64" s="442" t="s">
        <v>20</v>
      </c>
      <c r="B64" s="443" t="s">
        <v>21</v>
      </c>
      <c r="C64" s="432" t="s">
        <v>20</v>
      </c>
      <c r="D64" s="445" t="s">
        <v>38</v>
      </c>
      <c r="E64" s="423" t="s">
        <v>73</v>
      </c>
      <c r="F64" s="421" t="s">
        <v>125</v>
      </c>
      <c r="G64" s="62" t="s">
        <v>72</v>
      </c>
      <c r="H64" s="63">
        <v>177000</v>
      </c>
      <c r="I64" s="60">
        <v>177000</v>
      </c>
      <c r="J64" s="60"/>
      <c r="K64" s="61"/>
      <c r="L64" s="63">
        <v>177000</v>
      </c>
      <c r="M64" s="60">
        <v>177000</v>
      </c>
      <c r="N64" s="60"/>
      <c r="O64" s="61"/>
      <c r="P64" s="68">
        <v>215800</v>
      </c>
      <c r="Q64" s="111">
        <v>214300</v>
      </c>
      <c r="R64" s="427" t="s">
        <v>144</v>
      </c>
      <c r="S64" s="144">
        <v>100</v>
      </c>
      <c r="T64" s="144">
        <v>100</v>
      </c>
      <c r="U64" s="132">
        <v>100</v>
      </c>
    </row>
    <row r="65" spans="1:33" ht="19.5" customHeight="1" x14ac:dyDescent="0.2">
      <c r="A65" s="316"/>
      <c r="B65" s="317"/>
      <c r="C65" s="318"/>
      <c r="D65" s="410"/>
      <c r="E65" s="424"/>
      <c r="F65" s="422"/>
      <c r="G65" s="25" t="s">
        <v>16</v>
      </c>
      <c r="H65" s="41">
        <f>SUM(H64)</f>
        <v>177000</v>
      </c>
      <c r="I65" s="42">
        <f t="shared" ref="I65:Q65" si="18">SUM(I64)</f>
        <v>177000</v>
      </c>
      <c r="J65" s="42">
        <f t="shared" si="18"/>
        <v>0</v>
      </c>
      <c r="K65" s="43">
        <f t="shared" si="18"/>
        <v>0</v>
      </c>
      <c r="L65" s="41">
        <f>SUM(L64)</f>
        <v>177000</v>
      </c>
      <c r="M65" s="42">
        <f>SUM(M64)</f>
        <v>177000</v>
      </c>
      <c r="N65" s="42">
        <f>SUM(N64)</f>
        <v>0</v>
      </c>
      <c r="O65" s="43">
        <f>SUM(O64)</f>
        <v>0</v>
      </c>
      <c r="P65" s="56">
        <f t="shared" si="18"/>
        <v>215800</v>
      </c>
      <c r="Q65" s="65">
        <f t="shared" si="18"/>
        <v>214300</v>
      </c>
      <c r="R65" s="428"/>
      <c r="S65" s="45">
        <f>SUM(S64)</f>
        <v>100</v>
      </c>
      <c r="T65" s="45">
        <f>SUM(T64)</f>
        <v>100</v>
      </c>
      <c r="U65" s="46">
        <f>SUM(U64)</f>
        <v>100</v>
      </c>
    </row>
    <row r="66" spans="1:33" ht="18.75" customHeight="1" x14ac:dyDescent="0.2">
      <c r="A66" s="316" t="s">
        <v>36</v>
      </c>
      <c r="B66" s="317" t="s">
        <v>21</v>
      </c>
      <c r="C66" s="318" t="s">
        <v>21</v>
      </c>
      <c r="D66" s="410" t="s">
        <v>35</v>
      </c>
      <c r="E66" s="423" t="s">
        <v>73</v>
      </c>
      <c r="F66" s="422" t="s">
        <v>125</v>
      </c>
      <c r="G66" s="26" t="s">
        <v>72</v>
      </c>
      <c r="H66" s="20">
        <v>435453</v>
      </c>
      <c r="I66" s="16"/>
      <c r="J66" s="16"/>
      <c r="K66" s="17">
        <v>435453</v>
      </c>
      <c r="L66" s="20">
        <v>435453</v>
      </c>
      <c r="M66" s="16"/>
      <c r="N66" s="16"/>
      <c r="O66" s="17">
        <v>435453</v>
      </c>
      <c r="P66" s="57">
        <v>955750</v>
      </c>
      <c r="Q66" s="66">
        <v>984700</v>
      </c>
      <c r="R66" s="428" t="s">
        <v>159</v>
      </c>
      <c r="S66" s="16"/>
      <c r="T66" s="16">
        <v>100</v>
      </c>
      <c r="U66" s="18">
        <v>100</v>
      </c>
    </row>
    <row r="67" spans="1:33" ht="18.75" customHeight="1" x14ac:dyDescent="0.2">
      <c r="A67" s="436"/>
      <c r="B67" s="439"/>
      <c r="C67" s="433"/>
      <c r="D67" s="411"/>
      <c r="E67" s="423"/>
      <c r="F67" s="431"/>
      <c r="G67" s="193" t="s">
        <v>165</v>
      </c>
      <c r="H67" s="194">
        <v>569765</v>
      </c>
      <c r="I67" s="195"/>
      <c r="J67" s="195"/>
      <c r="K67" s="196">
        <v>569765</v>
      </c>
      <c r="L67" s="194">
        <v>569765</v>
      </c>
      <c r="M67" s="195"/>
      <c r="N67" s="195"/>
      <c r="O67" s="196">
        <v>569765</v>
      </c>
      <c r="P67" s="197"/>
      <c r="Q67" s="198"/>
      <c r="R67" s="429"/>
      <c r="S67" s="195"/>
      <c r="T67" s="195">
        <v>100</v>
      </c>
      <c r="U67" s="199">
        <v>100</v>
      </c>
    </row>
    <row r="68" spans="1:33" ht="16.5" customHeight="1" thickBot="1" x14ac:dyDescent="0.25">
      <c r="A68" s="436"/>
      <c r="B68" s="439"/>
      <c r="C68" s="433"/>
      <c r="D68" s="411"/>
      <c r="E68" s="423"/>
      <c r="F68" s="431"/>
      <c r="G68" s="64" t="s">
        <v>16</v>
      </c>
      <c r="H68" s="44">
        <f>SUM(H66:H67)</f>
        <v>1005218</v>
      </c>
      <c r="I68" s="44">
        <f t="shared" ref="I68:Q68" si="19">SUM(I66:I67)</f>
        <v>0</v>
      </c>
      <c r="J68" s="44">
        <f t="shared" si="19"/>
        <v>0</v>
      </c>
      <c r="K68" s="44">
        <f t="shared" si="19"/>
        <v>1005218</v>
      </c>
      <c r="L68" s="44">
        <f t="shared" si="19"/>
        <v>1005218</v>
      </c>
      <c r="M68" s="44">
        <f t="shared" si="19"/>
        <v>0</v>
      </c>
      <c r="N68" s="44">
        <f t="shared" si="19"/>
        <v>0</v>
      </c>
      <c r="O68" s="44">
        <f t="shared" si="19"/>
        <v>1005218</v>
      </c>
      <c r="P68" s="44">
        <f t="shared" si="19"/>
        <v>955750</v>
      </c>
      <c r="Q68" s="44">
        <f t="shared" si="19"/>
        <v>984700</v>
      </c>
      <c r="R68" s="430"/>
      <c r="S68" s="146">
        <f>SUM(S66)</f>
        <v>0</v>
      </c>
      <c r="T68" s="146">
        <f>SUM(T66)</f>
        <v>100</v>
      </c>
      <c r="U68" s="147">
        <f>SUM(U66)</f>
        <v>100</v>
      </c>
    </row>
    <row r="69" spans="1:33" ht="16.5" customHeight="1" thickBot="1" x14ac:dyDescent="0.25">
      <c r="A69" s="11" t="s">
        <v>20</v>
      </c>
      <c r="B69" s="10" t="s">
        <v>21</v>
      </c>
      <c r="C69" s="434" t="s">
        <v>17</v>
      </c>
      <c r="D69" s="434"/>
      <c r="E69" s="434"/>
      <c r="F69" s="434"/>
      <c r="G69" s="435"/>
      <c r="H69" s="107">
        <f>H65+H68</f>
        <v>1182218</v>
      </c>
      <c r="I69" s="108">
        <f t="shared" ref="I69:Q69" si="20">I65+I68</f>
        <v>177000</v>
      </c>
      <c r="J69" s="108">
        <f t="shared" si="20"/>
        <v>0</v>
      </c>
      <c r="K69" s="109">
        <f t="shared" si="20"/>
        <v>1005218</v>
      </c>
      <c r="L69" s="107">
        <f t="shared" si="20"/>
        <v>1182218</v>
      </c>
      <c r="M69" s="108">
        <f t="shared" si="20"/>
        <v>177000</v>
      </c>
      <c r="N69" s="108">
        <f t="shared" si="20"/>
        <v>0</v>
      </c>
      <c r="O69" s="109">
        <f t="shared" si="20"/>
        <v>1005218</v>
      </c>
      <c r="P69" s="104">
        <f t="shared" si="20"/>
        <v>1171550</v>
      </c>
      <c r="Q69" s="112">
        <f t="shared" si="20"/>
        <v>1199000</v>
      </c>
      <c r="R69" s="143" t="s">
        <v>28</v>
      </c>
      <c r="S69" s="32" t="s">
        <v>28</v>
      </c>
      <c r="T69" s="32" t="s">
        <v>28</v>
      </c>
      <c r="U69" s="33" t="s">
        <v>28</v>
      </c>
    </row>
    <row r="70" spans="1:33" ht="12" customHeight="1" thickBot="1" x14ac:dyDescent="0.25">
      <c r="A70" s="11" t="s">
        <v>20</v>
      </c>
      <c r="B70" s="394" t="s">
        <v>13</v>
      </c>
      <c r="C70" s="394"/>
      <c r="D70" s="394"/>
      <c r="E70" s="394"/>
      <c r="F70" s="394"/>
      <c r="G70" s="395"/>
      <c r="H70" s="72">
        <f>H62+H69</f>
        <v>4177281</v>
      </c>
      <c r="I70" s="71">
        <f t="shared" ref="I70:Q70" si="21">I62+I69</f>
        <v>2953650</v>
      </c>
      <c r="J70" s="71">
        <f t="shared" si="21"/>
        <v>1360361.4</v>
      </c>
      <c r="K70" s="73">
        <f t="shared" si="21"/>
        <v>1223631</v>
      </c>
      <c r="L70" s="72">
        <f t="shared" si="21"/>
        <v>3757338.6</v>
      </c>
      <c r="M70" s="71">
        <f t="shared" si="21"/>
        <v>2735095.6</v>
      </c>
      <c r="N70" s="71">
        <f t="shared" si="21"/>
        <v>1374091.4</v>
      </c>
      <c r="O70" s="73">
        <f t="shared" si="21"/>
        <v>1022243</v>
      </c>
      <c r="P70" s="106">
        <f t="shared" si="21"/>
        <v>5019158</v>
      </c>
      <c r="Q70" s="105">
        <f t="shared" si="21"/>
        <v>5106546</v>
      </c>
      <c r="R70" s="72" t="s">
        <v>19</v>
      </c>
      <c r="S70" s="114" t="s">
        <v>19</v>
      </c>
      <c r="T70" s="114" t="s">
        <v>19</v>
      </c>
      <c r="U70" s="115" t="s">
        <v>19</v>
      </c>
    </row>
    <row r="71" spans="1:33" ht="13.5" customHeight="1" thickBot="1" x14ac:dyDescent="0.25">
      <c r="A71" s="396" t="s">
        <v>14</v>
      </c>
      <c r="B71" s="397"/>
      <c r="C71" s="397"/>
      <c r="D71" s="397"/>
      <c r="E71" s="397"/>
      <c r="F71" s="397"/>
      <c r="G71" s="398"/>
      <c r="H71" s="39">
        <f>SUM(H70)</f>
        <v>4177281</v>
      </c>
      <c r="I71" s="40">
        <f t="shared" ref="I71:Q71" si="22">SUM(I70)</f>
        <v>2953650</v>
      </c>
      <c r="J71" s="40">
        <f t="shared" si="22"/>
        <v>1360361.4</v>
      </c>
      <c r="K71" s="69">
        <f t="shared" si="22"/>
        <v>1223631</v>
      </c>
      <c r="L71" s="39">
        <f>SUM(L70)</f>
        <v>3757338.6</v>
      </c>
      <c r="M71" s="40">
        <f>SUM(M70)</f>
        <v>2735095.6</v>
      </c>
      <c r="N71" s="40">
        <f>SUM(N70)</f>
        <v>1374091.4</v>
      </c>
      <c r="O71" s="69">
        <f>SUM(O70)</f>
        <v>1022243</v>
      </c>
      <c r="P71" s="70">
        <f t="shared" si="22"/>
        <v>5019158</v>
      </c>
      <c r="Q71" s="113">
        <f t="shared" si="22"/>
        <v>5106546</v>
      </c>
      <c r="R71" s="80" t="s">
        <v>19</v>
      </c>
      <c r="S71" s="81" t="s">
        <v>19</v>
      </c>
      <c r="T71" s="81" t="s">
        <v>19</v>
      </c>
      <c r="U71" s="82" t="s">
        <v>19</v>
      </c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s="6" customFormat="1" ht="16.5" customHeight="1" x14ac:dyDescent="0.2">
      <c r="A72" s="12"/>
      <c r="B72" s="12"/>
      <c r="C72" s="13"/>
      <c r="D72" s="2"/>
      <c r="E72" s="2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9"/>
      <c r="S72" s="1"/>
      <c r="T72" s="1"/>
    </row>
    <row r="73" spans="1:33" x14ac:dyDescent="0.2">
      <c r="A73" s="14"/>
      <c r="B73" s="14"/>
      <c r="C73" s="14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48"/>
      <c r="T73" s="48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" thickBot="1" x14ac:dyDescent="0.25">
      <c r="A74" s="14"/>
      <c r="B74" s="14"/>
      <c r="C74" s="14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x14ac:dyDescent="0.2">
      <c r="A75" s="399" t="s">
        <v>15</v>
      </c>
      <c r="B75" s="400"/>
      <c r="C75" s="300" t="s">
        <v>76</v>
      </c>
      <c r="D75" s="300"/>
      <c r="E75" s="300"/>
      <c r="F75" s="300"/>
      <c r="G75" s="201" t="s">
        <v>72</v>
      </c>
      <c r="H75" s="59">
        <f>H15+H17+H19+H22+H44+H52+H56+H58+H64+H66+H60</f>
        <v>3087404</v>
      </c>
      <c r="I75" s="76">
        <f t="shared" ref="I75:Q75" si="23">I15+I17+I19+I22+I44+I52+I56+I58+I64+I66+I60</f>
        <v>2434494</v>
      </c>
      <c r="J75" s="76">
        <f t="shared" si="23"/>
        <v>1027715</v>
      </c>
      <c r="K75" s="189">
        <f t="shared" si="23"/>
        <v>652910</v>
      </c>
      <c r="L75" s="59">
        <f t="shared" si="23"/>
        <v>2689608</v>
      </c>
      <c r="M75" s="76">
        <f t="shared" si="23"/>
        <v>2238955</v>
      </c>
      <c r="N75" s="76">
        <f t="shared" si="23"/>
        <v>1041285</v>
      </c>
      <c r="O75" s="77">
        <f t="shared" si="23"/>
        <v>450653</v>
      </c>
      <c r="P75" s="85">
        <f t="shared" si="23"/>
        <v>4503478</v>
      </c>
      <c r="Q75" s="85">
        <f t="shared" si="23"/>
        <v>4586880</v>
      </c>
      <c r="R75" s="8"/>
      <c r="S75" s="8"/>
      <c r="T75" s="8"/>
    </row>
    <row r="76" spans="1:33" x14ac:dyDescent="0.2">
      <c r="A76" s="401"/>
      <c r="B76" s="402"/>
      <c r="C76" s="407" t="s">
        <v>77</v>
      </c>
      <c r="D76" s="407"/>
      <c r="E76" s="407"/>
      <c r="F76" s="407"/>
      <c r="G76" s="202" t="s">
        <v>30</v>
      </c>
      <c r="H76" s="83">
        <f t="shared" ref="H76:Q76" si="24">H47+H54</f>
        <v>475405</v>
      </c>
      <c r="I76" s="75">
        <f t="shared" si="24"/>
        <v>475405</v>
      </c>
      <c r="J76" s="75">
        <f t="shared" si="24"/>
        <v>332646.40000000002</v>
      </c>
      <c r="K76" s="183">
        <f t="shared" si="24"/>
        <v>0</v>
      </c>
      <c r="L76" s="83">
        <f t="shared" si="24"/>
        <v>471847.6</v>
      </c>
      <c r="M76" s="75">
        <f t="shared" si="24"/>
        <v>471847.6</v>
      </c>
      <c r="N76" s="75">
        <f t="shared" si="24"/>
        <v>332806.40000000002</v>
      </c>
      <c r="O76" s="78">
        <f t="shared" si="24"/>
        <v>0</v>
      </c>
      <c r="P76" s="200">
        <f t="shared" si="24"/>
        <v>487049</v>
      </c>
      <c r="Q76" s="86">
        <f t="shared" si="24"/>
        <v>490985</v>
      </c>
      <c r="R76" s="8"/>
      <c r="S76" s="8"/>
      <c r="T76" s="8"/>
    </row>
    <row r="77" spans="1:33" x14ac:dyDescent="0.2">
      <c r="A77" s="401"/>
      <c r="B77" s="402"/>
      <c r="C77" s="293" t="s">
        <v>169</v>
      </c>
      <c r="D77" s="294"/>
      <c r="E77" s="294"/>
      <c r="F77" s="295"/>
      <c r="G77" s="202" t="s">
        <v>168</v>
      </c>
      <c r="H77" s="83">
        <f>H49</f>
        <v>0</v>
      </c>
      <c r="I77" s="75">
        <f t="shared" ref="I77:Q77" si="25">I49</f>
        <v>0</v>
      </c>
      <c r="J77" s="75">
        <f t="shared" si="25"/>
        <v>0</v>
      </c>
      <c r="K77" s="183">
        <f t="shared" si="25"/>
        <v>0</v>
      </c>
      <c r="L77" s="83">
        <f t="shared" si="25"/>
        <v>0</v>
      </c>
      <c r="M77" s="75">
        <f t="shared" si="25"/>
        <v>0</v>
      </c>
      <c r="N77" s="75">
        <f t="shared" si="25"/>
        <v>0</v>
      </c>
      <c r="O77" s="78">
        <f t="shared" si="25"/>
        <v>0</v>
      </c>
      <c r="P77" s="86">
        <f t="shared" si="25"/>
        <v>0</v>
      </c>
      <c r="Q77" s="86">
        <f t="shared" si="25"/>
        <v>0</v>
      </c>
      <c r="R77" s="8"/>
      <c r="S77" s="8"/>
      <c r="T77" s="8"/>
    </row>
    <row r="78" spans="1:33" x14ac:dyDescent="0.2">
      <c r="A78" s="401"/>
      <c r="B78" s="402"/>
      <c r="C78" s="301" t="s">
        <v>79</v>
      </c>
      <c r="D78" s="301"/>
      <c r="E78" s="301"/>
      <c r="F78" s="301"/>
      <c r="G78" s="203" t="s">
        <v>78</v>
      </c>
      <c r="H78" s="84">
        <f t="shared" ref="H78:Q78" si="26">H23+H50</f>
        <v>31462</v>
      </c>
      <c r="I78" s="74">
        <f t="shared" si="26"/>
        <v>30506</v>
      </c>
      <c r="J78" s="74">
        <f t="shared" si="26"/>
        <v>0</v>
      </c>
      <c r="K78" s="184">
        <f t="shared" si="26"/>
        <v>956</v>
      </c>
      <c r="L78" s="84">
        <f t="shared" si="26"/>
        <v>24618</v>
      </c>
      <c r="M78" s="74">
        <f t="shared" si="26"/>
        <v>22793</v>
      </c>
      <c r="N78" s="74">
        <f t="shared" si="26"/>
        <v>0</v>
      </c>
      <c r="O78" s="79">
        <f t="shared" si="26"/>
        <v>1825</v>
      </c>
      <c r="P78" s="87">
        <f t="shared" si="26"/>
        <v>24336</v>
      </c>
      <c r="Q78" s="87">
        <f t="shared" si="26"/>
        <v>24336</v>
      </c>
      <c r="R78" s="8"/>
      <c r="S78" s="8"/>
      <c r="T78" s="8"/>
    </row>
    <row r="79" spans="1:33" x14ac:dyDescent="0.2">
      <c r="A79" s="401"/>
      <c r="B79" s="402"/>
      <c r="C79" s="301" t="s">
        <v>81</v>
      </c>
      <c r="D79" s="301"/>
      <c r="E79" s="301"/>
      <c r="F79" s="301"/>
      <c r="G79" s="203" t="s">
        <v>80</v>
      </c>
      <c r="H79" s="84">
        <f t="shared" ref="H79:Q79" si="27">H46</f>
        <v>13245</v>
      </c>
      <c r="I79" s="74">
        <f t="shared" si="27"/>
        <v>13245</v>
      </c>
      <c r="J79" s="74">
        <f t="shared" si="27"/>
        <v>0</v>
      </c>
      <c r="K79" s="184">
        <f t="shared" si="27"/>
        <v>0</v>
      </c>
      <c r="L79" s="84">
        <f t="shared" si="27"/>
        <v>1500</v>
      </c>
      <c r="M79" s="74">
        <f t="shared" si="27"/>
        <v>1500</v>
      </c>
      <c r="N79" s="74">
        <f t="shared" si="27"/>
        <v>0</v>
      </c>
      <c r="O79" s="79">
        <f t="shared" si="27"/>
        <v>0</v>
      </c>
      <c r="P79" s="87">
        <f t="shared" si="27"/>
        <v>4295</v>
      </c>
      <c r="Q79" s="87">
        <f t="shared" si="27"/>
        <v>4345</v>
      </c>
      <c r="R79" s="8"/>
      <c r="S79" s="8"/>
      <c r="T79" s="8"/>
    </row>
    <row r="80" spans="1:33" x14ac:dyDescent="0.2">
      <c r="A80" s="403"/>
      <c r="B80" s="404"/>
      <c r="C80" s="290" t="s">
        <v>167</v>
      </c>
      <c r="D80" s="291"/>
      <c r="E80" s="291"/>
      <c r="F80" s="292"/>
      <c r="G80" s="204" t="s">
        <v>166</v>
      </c>
      <c r="H80" s="84">
        <f>H67</f>
        <v>569765</v>
      </c>
      <c r="I80" s="74">
        <f t="shared" ref="I80:Q80" si="28">I67</f>
        <v>0</v>
      </c>
      <c r="J80" s="74">
        <f t="shared" si="28"/>
        <v>0</v>
      </c>
      <c r="K80" s="184">
        <f t="shared" si="28"/>
        <v>569765</v>
      </c>
      <c r="L80" s="84">
        <f t="shared" si="28"/>
        <v>569765</v>
      </c>
      <c r="M80" s="74">
        <f t="shared" si="28"/>
        <v>0</v>
      </c>
      <c r="N80" s="74">
        <f t="shared" si="28"/>
        <v>0</v>
      </c>
      <c r="O80" s="79">
        <f t="shared" si="28"/>
        <v>569765</v>
      </c>
      <c r="P80" s="192">
        <f t="shared" si="28"/>
        <v>0</v>
      </c>
      <c r="Q80" s="192">
        <f t="shared" si="28"/>
        <v>0</v>
      </c>
      <c r="R80" s="8"/>
      <c r="S80" s="8"/>
      <c r="T80" s="8"/>
    </row>
    <row r="81" spans="1:20" x14ac:dyDescent="0.2">
      <c r="A81" s="403"/>
      <c r="B81" s="404"/>
      <c r="C81" s="267" t="s">
        <v>184</v>
      </c>
      <c r="D81" s="268"/>
      <c r="E81" s="268"/>
      <c r="F81" s="269"/>
      <c r="G81" s="204" t="s">
        <v>185</v>
      </c>
      <c r="H81" s="270">
        <f t="shared" ref="H81:Q81" si="29">H39</f>
        <v>0</v>
      </c>
      <c r="I81" s="271">
        <f t="shared" si="29"/>
        <v>0</v>
      </c>
      <c r="J81" s="271">
        <f t="shared" si="29"/>
        <v>0</v>
      </c>
      <c r="K81" s="272">
        <f t="shared" si="29"/>
        <v>0</v>
      </c>
      <c r="L81" s="270">
        <f t="shared" si="29"/>
        <v>122</v>
      </c>
      <c r="M81" s="271">
        <f t="shared" si="29"/>
        <v>122</v>
      </c>
      <c r="N81" s="271">
        <f t="shared" si="29"/>
        <v>0</v>
      </c>
      <c r="O81" s="273">
        <f t="shared" si="29"/>
        <v>0</v>
      </c>
      <c r="P81" s="192">
        <f t="shared" si="29"/>
        <v>0</v>
      </c>
      <c r="Q81" s="192">
        <f t="shared" si="29"/>
        <v>0</v>
      </c>
      <c r="R81" s="8"/>
      <c r="S81" s="8"/>
      <c r="T81" s="8"/>
    </row>
    <row r="82" spans="1:20" ht="12" thickBot="1" x14ac:dyDescent="0.25">
      <c r="A82" s="405"/>
      <c r="B82" s="406"/>
      <c r="C82" s="392"/>
      <c r="D82" s="392"/>
      <c r="E82" s="392"/>
      <c r="F82" s="392"/>
      <c r="G82" s="393"/>
      <c r="H82" s="185">
        <f t="shared" ref="H82:Q82" si="30">SUM(H75,H76,H78,H79,H80,H77,H81)</f>
        <v>4177281</v>
      </c>
      <c r="I82" s="186">
        <f t="shared" si="30"/>
        <v>2953650</v>
      </c>
      <c r="J82" s="186">
        <f t="shared" si="30"/>
        <v>1360361.4</v>
      </c>
      <c r="K82" s="190">
        <f t="shared" si="30"/>
        <v>1223631</v>
      </c>
      <c r="L82" s="185">
        <f t="shared" si="30"/>
        <v>3757460.6</v>
      </c>
      <c r="M82" s="186">
        <f t="shared" si="30"/>
        <v>2735217.6</v>
      </c>
      <c r="N82" s="186">
        <f t="shared" si="30"/>
        <v>1374091.4</v>
      </c>
      <c r="O82" s="187">
        <f t="shared" si="30"/>
        <v>1022243</v>
      </c>
      <c r="P82" s="188">
        <f t="shared" si="30"/>
        <v>5019158</v>
      </c>
      <c r="Q82" s="188">
        <f t="shared" si="30"/>
        <v>5106546</v>
      </c>
      <c r="R82" s="8"/>
      <c r="S82" s="8"/>
      <c r="T82" s="8"/>
    </row>
    <row r="83" spans="1:20" x14ac:dyDescent="0.2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x14ac:dyDescent="0.2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x14ac:dyDescent="0.2">
      <c r="A86" s="21"/>
      <c r="B86" s="21"/>
      <c r="C86" s="21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8"/>
      <c r="S86" s="8"/>
      <c r="T86" s="8"/>
    </row>
    <row r="87" spans="1:20" x14ac:dyDescent="0.2">
      <c r="C87" s="8"/>
      <c r="D87" s="8"/>
      <c r="E87" s="8"/>
      <c r="F87" s="8"/>
      <c r="G87" s="8"/>
      <c r="H87" s="8"/>
      <c r="I87" s="8"/>
      <c r="N87" s="8"/>
    </row>
    <row r="88" spans="1:20" x14ac:dyDescent="0.2">
      <c r="C88" s="8"/>
      <c r="D88" s="8"/>
      <c r="E88" s="8"/>
      <c r="F88" s="8"/>
      <c r="G88" s="8"/>
      <c r="H88" s="8"/>
      <c r="I88" s="8"/>
    </row>
    <row r="89" spans="1:20" x14ac:dyDescent="0.2">
      <c r="C89" s="8"/>
      <c r="D89" s="8"/>
      <c r="E89" s="8"/>
      <c r="F89" s="8"/>
      <c r="G89" s="8"/>
      <c r="H89" s="8"/>
      <c r="I89" s="8"/>
    </row>
    <row r="90" spans="1:20" x14ac:dyDescent="0.2">
      <c r="C90" s="8"/>
      <c r="D90" s="8"/>
      <c r="E90" s="8"/>
      <c r="F90" s="8"/>
      <c r="G90" s="8"/>
      <c r="H90" s="8"/>
      <c r="I90" s="8"/>
    </row>
    <row r="91" spans="1:20" x14ac:dyDescent="0.2">
      <c r="C91" s="8"/>
      <c r="D91" s="8"/>
      <c r="E91" s="8"/>
      <c r="F91" s="8"/>
      <c r="G91" s="8"/>
      <c r="H91" s="8"/>
      <c r="I91" s="8"/>
    </row>
    <row r="92" spans="1:20" x14ac:dyDescent="0.2">
      <c r="C92" s="8"/>
      <c r="D92" s="8"/>
      <c r="E92" s="8"/>
      <c r="F92" s="8"/>
      <c r="G92" s="8"/>
      <c r="H92" s="8"/>
      <c r="I92" s="8"/>
    </row>
    <row r="93" spans="1:20" x14ac:dyDescent="0.2">
      <c r="C93" s="8"/>
      <c r="D93" s="8"/>
      <c r="E93" s="8"/>
      <c r="F93" s="8"/>
      <c r="G93" s="8"/>
      <c r="H93" s="8"/>
      <c r="I93" s="8"/>
    </row>
    <row r="94" spans="1:20" x14ac:dyDescent="0.2">
      <c r="C94" s="8"/>
      <c r="D94" s="8"/>
      <c r="E94" s="8"/>
      <c r="F94" s="8"/>
      <c r="G94" s="8"/>
      <c r="H94" s="8"/>
      <c r="I94" s="8"/>
    </row>
    <row r="95" spans="1:20" x14ac:dyDescent="0.2">
      <c r="C95" s="8"/>
      <c r="D95" s="8"/>
      <c r="E95" s="8"/>
      <c r="F95" s="8"/>
      <c r="G95" s="8"/>
      <c r="H95" s="8"/>
      <c r="I95" s="8"/>
    </row>
    <row r="96" spans="1:20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</sheetData>
  <mergeCells count="224">
    <mergeCell ref="R60:R61"/>
    <mergeCell ref="A60:A61"/>
    <mergeCell ref="B60:B61"/>
    <mergeCell ref="C60:C61"/>
    <mergeCell ref="D60:D61"/>
    <mergeCell ref="E60:E61"/>
    <mergeCell ref="F60:F61"/>
    <mergeCell ref="D64:D65"/>
    <mergeCell ref="R50:R51"/>
    <mergeCell ref="S46:S47"/>
    <mergeCell ref="T46:T47"/>
    <mergeCell ref="B54:B57"/>
    <mergeCell ref="F58:F59"/>
    <mergeCell ref="E52:E53"/>
    <mergeCell ref="G47:G48"/>
    <mergeCell ref="K47:K48"/>
    <mergeCell ref="R54:R55"/>
    <mergeCell ref="A44:A51"/>
    <mergeCell ref="B58:B59"/>
    <mergeCell ref="C44:C51"/>
    <mergeCell ref="W16:Z16"/>
    <mergeCell ref="S28:S29"/>
    <mergeCell ref="T28:T29"/>
    <mergeCell ref="U28:U29"/>
    <mergeCell ref="R31:R33"/>
    <mergeCell ref="C52:C53"/>
    <mergeCell ref="D58:D59"/>
    <mergeCell ref="U46:U47"/>
    <mergeCell ref="A64:A65"/>
    <mergeCell ref="B64:B65"/>
    <mergeCell ref="A52:A53"/>
    <mergeCell ref="B52:B53"/>
    <mergeCell ref="A54:A57"/>
    <mergeCell ref="R52:R53"/>
    <mergeCell ref="E54:E57"/>
    <mergeCell ref="R56:R57"/>
    <mergeCell ref="D52:D53"/>
    <mergeCell ref="A17:A18"/>
    <mergeCell ref="A19:A20"/>
    <mergeCell ref="R58:R59"/>
    <mergeCell ref="R19:R20"/>
    <mergeCell ref="E22:E24"/>
    <mergeCell ref="A7:U7"/>
    <mergeCell ref="B17:B18"/>
    <mergeCell ref="B19:B20"/>
    <mergeCell ref="C19:C20"/>
    <mergeCell ref="C17:C18"/>
    <mergeCell ref="C69:G69"/>
    <mergeCell ref="A58:A59"/>
    <mergeCell ref="A66:A68"/>
    <mergeCell ref="C58:C59"/>
    <mergeCell ref="E58:E59"/>
    <mergeCell ref="A15:A16"/>
    <mergeCell ref="B66:B68"/>
    <mergeCell ref="A22:A24"/>
    <mergeCell ref="D17:D18"/>
    <mergeCell ref="E17:E18"/>
    <mergeCell ref="R66:R68"/>
    <mergeCell ref="E66:E68"/>
    <mergeCell ref="F66:F68"/>
    <mergeCell ref="C64:C65"/>
    <mergeCell ref="C66:C68"/>
    <mergeCell ref="R22:R24"/>
    <mergeCell ref="E28:E30"/>
    <mergeCell ref="F25:F27"/>
    <mergeCell ref="C28:C30"/>
    <mergeCell ref="D28:D30"/>
    <mergeCell ref="F28:F30"/>
    <mergeCell ref="R28:R30"/>
    <mergeCell ref="R25:R27"/>
    <mergeCell ref="B44:B51"/>
    <mergeCell ref="F64:F65"/>
    <mergeCell ref="E64:E65"/>
    <mergeCell ref="C62:G62"/>
    <mergeCell ref="E31:E33"/>
    <mergeCell ref="F31:F33"/>
    <mergeCell ref="R64:R65"/>
    <mergeCell ref="D66:D68"/>
    <mergeCell ref="B22:B24"/>
    <mergeCell ref="C22:C24"/>
    <mergeCell ref="F22:F24"/>
    <mergeCell ref="F54:F57"/>
    <mergeCell ref="C63:U63"/>
    <mergeCell ref="S25:S26"/>
    <mergeCell ref="T25:T26"/>
    <mergeCell ref="U25:U26"/>
    <mergeCell ref="E41:E43"/>
    <mergeCell ref="D44:D51"/>
    <mergeCell ref="E44:E51"/>
    <mergeCell ref="F52:F53"/>
    <mergeCell ref="C54:C57"/>
    <mergeCell ref="F44:F51"/>
    <mergeCell ref="D54:D57"/>
    <mergeCell ref="C82:G82"/>
    <mergeCell ref="B70:G70"/>
    <mergeCell ref="A71:G71"/>
    <mergeCell ref="A75:B82"/>
    <mergeCell ref="C76:F76"/>
    <mergeCell ref="A25:A27"/>
    <mergeCell ref="B25:B27"/>
    <mergeCell ref="C25:C27"/>
    <mergeCell ref="D25:D27"/>
    <mergeCell ref="E25:E27"/>
    <mergeCell ref="R8:U8"/>
    <mergeCell ref="S9:U9"/>
    <mergeCell ref="T22:T23"/>
    <mergeCell ref="S22:S23"/>
    <mergeCell ref="A11:U11"/>
    <mergeCell ref="U22:U23"/>
    <mergeCell ref="E19:E20"/>
    <mergeCell ref="C15:C16"/>
    <mergeCell ref="D22:D24"/>
    <mergeCell ref="C8:C10"/>
    <mergeCell ref="D8:D10"/>
    <mergeCell ref="F8:F10"/>
    <mergeCell ref="I9:J9"/>
    <mergeCell ref="L9:L10"/>
    <mergeCell ref="O9:O10"/>
    <mergeCell ref="G8:G10"/>
    <mergeCell ref="K9:K10"/>
    <mergeCell ref="H9:H10"/>
    <mergeCell ref="L8:O8"/>
    <mergeCell ref="R1:U1"/>
    <mergeCell ref="A2:U2"/>
    <mergeCell ref="A3:U3"/>
    <mergeCell ref="A6:U6"/>
    <mergeCell ref="A5:U5"/>
    <mergeCell ref="A4:U4"/>
    <mergeCell ref="B13:U13"/>
    <mergeCell ref="Q8:Q10"/>
    <mergeCell ref="M9:N9"/>
    <mergeCell ref="H8:K8"/>
    <mergeCell ref="A12:U12"/>
    <mergeCell ref="A8:A10"/>
    <mergeCell ref="R9:R10"/>
    <mergeCell ref="E8:E10"/>
    <mergeCell ref="B8:B10"/>
    <mergeCell ref="P8:P10"/>
    <mergeCell ref="C14:U14"/>
    <mergeCell ref="F19:F20"/>
    <mergeCell ref="F15:F16"/>
    <mergeCell ref="R15:R16"/>
    <mergeCell ref="B15:B16"/>
    <mergeCell ref="D15:D16"/>
    <mergeCell ref="E15:E16"/>
    <mergeCell ref="D19:D20"/>
    <mergeCell ref="F17:F18"/>
    <mergeCell ref="R17:R18"/>
    <mergeCell ref="A28:A30"/>
    <mergeCell ref="B28:B30"/>
    <mergeCell ref="A31:A33"/>
    <mergeCell ref="B31:B33"/>
    <mergeCell ref="C31:C33"/>
    <mergeCell ref="D31:D33"/>
    <mergeCell ref="S31:S32"/>
    <mergeCell ref="T31:T32"/>
    <mergeCell ref="U31:U32"/>
    <mergeCell ref="A34:A36"/>
    <mergeCell ref="B34:B36"/>
    <mergeCell ref="C34:C36"/>
    <mergeCell ref="D34:D36"/>
    <mergeCell ref="E34:E36"/>
    <mergeCell ref="F34:F36"/>
    <mergeCell ref="R34:R36"/>
    <mergeCell ref="U34:U35"/>
    <mergeCell ref="A37:A40"/>
    <mergeCell ref="B37:B40"/>
    <mergeCell ref="C37:C40"/>
    <mergeCell ref="D37:D40"/>
    <mergeCell ref="E37:E40"/>
    <mergeCell ref="F37:F40"/>
    <mergeCell ref="A41:A43"/>
    <mergeCell ref="B41:B43"/>
    <mergeCell ref="C41:C43"/>
    <mergeCell ref="D41:D43"/>
    <mergeCell ref="S34:S35"/>
    <mergeCell ref="T34:T35"/>
    <mergeCell ref="T41:T42"/>
    <mergeCell ref="F41:F43"/>
    <mergeCell ref="U41:U42"/>
    <mergeCell ref="R37:R40"/>
    <mergeCell ref="S37:S38"/>
    <mergeCell ref="T37:T38"/>
    <mergeCell ref="U37:U38"/>
    <mergeCell ref="R41:R43"/>
    <mergeCell ref="S41:S42"/>
    <mergeCell ref="R44:R45"/>
    <mergeCell ref="Q44:Q45"/>
    <mergeCell ref="P44:P45"/>
    <mergeCell ref="O44:O45"/>
    <mergeCell ref="N44:N45"/>
    <mergeCell ref="M44:M45"/>
    <mergeCell ref="L44:L45"/>
    <mergeCell ref="K44:K45"/>
    <mergeCell ref="J44:J45"/>
    <mergeCell ref="I44:I45"/>
    <mergeCell ref="H44:H45"/>
    <mergeCell ref="G44:G45"/>
    <mergeCell ref="J47:J48"/>
    <mergeCell ref="I47:I48"/>
    <mergeCell ref="H47:H48"/>
    <mergeCell ref="R46:R48"/>
    <mergeCell ref="Q47:Q48"/>
    <mergeCell ref="P47:P48"/>
    <mergeCell ref="O47:O48"/>
    <mergeCell ref="N47:N48"/>
    <mergeCell ref="M47:M48"/>
    <mergeCell ref="L47:L48"/>
    <mergeCell ref="Q54:Q55"/>
    <mergeCell ref="P54:P55"/>
    <mergeCell ref="O54:O55"/>
    <mergeCell ref="N54:N55"/>
    <mergeCell ref="M54:M55"/>
    <mergeCell ref="L54:L55"/>
    <mergeCell ref="C80:F80"/>
    <mergeCell ref="C77:F77"/>
    <mergeCell ref="K54:K55"/>
    <mergeCell ref="J54:J55"/>
    <mergeCell ref="I54:I55"/>
    <mergeCell ref="H54:H55"/>
    <mergeCell ref="G54:G55"/>
    <mergeCell ref="C75:F75"/>
    <mergeCell ref="C79:F79"/>
    <mergeCell ref="C78:F78"/>
  </mergeCells>
  <phoneticPr fontId="0" type="noConversion"/>
  <conditionalFormatting sqref="G75:G81 C75:C82 H75:Q82">
    <cfRule type="cellIs" dxfId="2" priority="1" stopIfTrue="1" operator="greaterThan">
      <formula>0</formula>
    </cfRule>
    <cfRule type="cellIs" dxfId="1" priority="2" stopIfTrue="1" operator="lessThanOrEqual">
      <formula>0</formula>
    </cfRule>
  </conditionalFormatting>
  <conditionalFormatting sqref="R8">
    <cfRule type="cellIs" dxfId="0" priority="3" stopIfTrue="1" operator="equal">
      <formula>0</formula>
    </cfRule>
  </conditionalFormatting>
  <printOptions horizontalCentered="1"/>
  <pageMargins left="0.23622047244094491" right="0.23622047244094491" top="0.98425196850393704" bottom="0.15748031496062992" header="0.31496062992125984" footer="0.31496062992125984"/>
  <pageSetup paperSize="9" scale="78" firstPageNumber="6" orientation="landscape" useFirstPageNumber="1" r:id="rId1"/>
  <headerFooter alignWithMargins="0">
    <oddHeader>&amp;C&amp;P</oddHeader>
  </headerFooter>
  <rowBreaks count="1" manualBreakCount="1">
    <brk id="51" max="20" man="1"/>
  </rowBreaks>
  <cellWatches>
    <cellWatch r="W11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4" zoomScaleNormal="100" workbookViewId="0">
      <selection activeCell="G11" sqref="G11"/>
    </sheetView>
  </sheetViews>
  <sheetFormatPr defaultRowHeight="12.75" x14ac:dyDescent="0.2"/>
  <cols>
    <col min="5" max="5" width="50.7109375" customWidth="1"/>
  </cols>
  <sheetData>
    <row r="1" spans="1:12" s="51" customFormat="1" ht="20.25" customHeight="1" x14ac:dyDescent="0.2">
      <c r="A1" s="49"/>
      <c r="B1" s="49"/>
      <c r="C1" s="49"/>
      <c r="D1" s="49"/>
      <c r="E1" s="49"/>
      <c r="F1" s="456"/>
      <c r="G1" s="456"/>
      <c r="H1" s="456"/>
      <c r="I1" s="456"/>
      <c r="J1" s="50"/>
      <c r="K1" s="50"/>
    </row>
    <row r="2" spans="1:12" s="51" customFormat="1" ht="12.75" customHeight="1" x14ac:dyDescent="0.2">
      <c r="A2" s="457" t="s">
        <v>177</v>
      </c>
      <c r="B2" s="457"/>
      <c r="C2" s="457"/>
      <c r="D2" s="457"/>
      <c r="E2" s="457"/>
      <c r="F2" s="457"/>
      <c r="G2" s="457"/>
      <c r="H2" s="457"/>
      <c r="I2" s="457"/>
    </row>
    <row r="3" spans="1:12" s="51" customFormat="1" ht="18" customHeight="1" x14ac:dyDescent="0.2">
      <c r="A3" s="458" t="s">
        <v>126</v>
      </c>
      <c r="B3" s="458"/>
      <c r="C3" s="458"/>
      <c r="D3" s="458"/>
      <c r="E3" s="458"/>
      <c r="F3" s="458"/>
      <c r="G3" s="458"/>
      <c r="H3" s="458"/>
      <c r="I3" s="458"/>
    </row>
    <row r="4" spans="1:12" s="51" customFormat="1" ht="18" customHeight="1" x14ac:dyDescent="0.2">
      <c r="A4" s="459" t="s">
        <v>40</v>
      </c>
      <c r="B4" s="460"/>
      <c r="C4" s="460"/>
      <c r="D4" s="460"/>
      <c r="E4" s="460"/>
      <c r="F4" s="460"/>
      <c r="G4" s="460"/>
      <c r="H4" s="460"/>
      <c r="I4" s="460"/>
    </row>
    <row r="5" spans="1:12" s="52" customFormat="1" ht="9.75" customHeight="1" thickBot="1" x14ac:dyDescent="0.3">
      <c r="A5" s="455"/>
      <c r="B5" s="455"/>
      <c r="C5" s="455"/>
      <c r="D5" s="455"/>
      <c r="E5" s="455"/>
      <c r="F5" s="455"/>
      <c r="G5" s="455"/>
      <c r="H5" s="455"/>
      <c r="I5" s="455"/>
    </row>
    <row r="6" spans="1:12" s="53" customFormat="1" ht="36" customHeight="1" x14ac:dyDescent="0.15">
      <c r="A6" s="134" t="s">
        <v>41</v>
      </c>
      <c r="B6" s="135" t="s">
        <v>42</v>
      </c>
      <c r="C6" s="135" t="s">
        <v>0</v>
      </c>
      <c r="D6" s="135" t="s">
        <v>1</v>
      </c>
      <c r="E6" s="135" t="s">
        <v>43</v>
      </c>
      <c r="F6" s="135" t="s">
        <v>44</v>
      </c>
      <c r="G6" s="135" t="s">
        <v>175</v>
      </c>
      <c r="H6" s="135" t="s">
        <v>65</v>
      </c>
      <c r="I6" s="136" t="s">
        <v>176</v>
      </c>
    </row>
    <row r="7" spans="1:12" s="54" customFormat="1" ht="38.25" customHeight="1" x14ac:dyDescent="0.2">
      <c r="A7" s="137">
        <v>2</v>
      </c>
      <c r="B7" s="138">
        <v>4</v>
      </c>
      <c r="C7" s="138"/>
      <c r="D7" s="138"/>
      <c r="E7" s="139" t="s">
        <v>141</v>
      </c>
      <c r="F7" s="139" t="s">
        <v>127</v>
      </c>
      <c r="G7" s="177">
        <v>100</v>
      </c>
      <c r="H7" s="177">
        <v>100</v>
      </c>
      <c r="I7" s="178">
        <v>100</v>
      </c>
    </row>
    <row r="8" spans="1:12" s="54" customFormat="1" ht="28.5" customHeight="1" x14ac:dyDescent="0.2">
      <c r="A8" s="137">
        <v>2</v>
      </c>
      <c r="B8" s="138">
        <v>4</v>
      </c>
      <c r="C8" s="138">
        <v>1</v>
      </c>
      <c r="D8" s="138"/>
      <c r="E8" s="139" t="s">
        <v>152</v>
      </c>
      <c r="F8" s="139" t="s">
        <v>128</v>
      </c>
      <c r="G8" s="177">
        <v>15.7</v>
      </c>
      <c r="H8" s="177">
        <v>15.5</v>
      </c>
      <c r="I8" s="178">
        <v>15.8</v>
      </c>
      <c r="K8" s="454"/>
      <c r="L8" s="454"/>
    </row>
    <row r="9" spans="1:12" s="54" customFormat="1" ht="26.25" customHeight="1" x14ac:dyDescent="0.2">
      <c r="A9" s="137">
        <v>2</v>
      </c>
      <c r="B9" s="138">
        <v>4</v>
      </c>
      <c r="C9" s="138">
        <v>1</v>
      </c>
      <c r="D9" s="138"/>
      <c r="E9" s="139" t="s">
        <v>142</v>
      </c>
      <c r="F9" s="139" t="s">
        <v>129</v>
      </c>
      <c r="G9" s="177">
        <v>85</v>
      </c>
      <c r="H9" s="177">
        <v>90</v>
      </c>
      <c r="I9" s="178">
        <v>95</v>
      </c>
    </row>
    <row r="10" spans="1:12" s="54" customFormat="1" ht="29.25" customHeight="1" x14ac:dyDescent="0.2">
      <c r="A10" s="137">
        <v>2</v>
      </c>
      <c r="B10" s="138">
        <v>4</v>
      </c>
      <c r="C10" s="138">
        <v>1</v>
      </c>
      <c r="D10" s="138"/>
      <c r="E10" s="139" t="s">
        <v>157</v>
      </c>
      <c r="F10" s="139" t="s">
        <v>147</v>
      </c>
      <c r="G10" s="177">
        <v>75</v>
      </c>
      <c r="H10" s="177">
        <v>80</v>
      </c>
      <c r="I10" s="178">
        <v>85</v>
      </c>
    </row>
    <row r="11" spans="1:12" s="54" customFormat="1" ht="27" customHeight="1" x14ac:dyDescent="0.2">
      <c r="A11" s="137">
        <v>2</v>
      </c>
      <c r="B11" s="138">
        <v>4</v>
      </c>
      <c r="C11" s="138">
        <v>1</v>
      </c>
      <c r="D11" s="138"/>
      <c r="E11" s="139" t="s">
        <v>145</v>
      </c>
      <c r="F11" s="139" t="s">
        <v>148</v>
      </c>
      <c r="G11" s="177">
        <v>12</v>
      </c>
      <c r="H11" s="177">
        <v>15</v>
      </c>
      <c r="I11" s="178">
        <v>18</v>
      </c>
    </row>
    <row r="12" spans="1:12" s="54" customFormat="1" ht="23.25" customHeight="1" x14ac:dyDescent="0.2">
      <c r="A12" s="137">
        <v>2</v>
      </c>
      <c r="B12" s="138">
        <v>4</v>
      </c>
      <c r="C12" s="138">
        <v>1</v>
      </c>
      <c r="D12" s="138">
        <v>1</v>
      </c>
      <c r="E12" s="139" t="s">
        <v>39</v>
      </c>
      <c r="F12" s="139" t="s">
        <v>130</v>
      </c>
      <c r="G12" s="179">
        <v>28</v>
      </c>
      <c r="H12" s="179">
        <v>28</v>
      </c>
      <c r="I12" s="180">
        <v>28</v>
      </c>
    </row>
    <row r="13" spans="1:12" s="54" customFormat="1" ht="12" customHeight="1" x14ac:dyDescent="0.2">
      <c r="A13" s="137">
        <v>2</v>
      </c>
      <c r="B13" s="138">
        <v>4</v>
      </c>
      <c r="C13" s="138">
        <v>1</v>
      </c>
      <c r="D13" s="138">
        <v>1</v>
      </c>
      <c r="E13" s="139" t="s">
        <v>70</v>
      </c>
      <c r="F13" s="139" t="s">
        <v>131</v>
      </c>
      <c r="G13" s="179">
        <v>100</v>
      </c>
      <c r="H13" s="179">
        <v>100</v>
      </c>
      <c r="I13" s="180">
        <v>100</v>
      </c>
    </row>
    <row r="14" spans="1:12" s="54" customFormat="1" ht="12" customHeight="1" x14ac:dyDescent="0.2">
      <c r="A14" s="137">
        <v>2</v>
      </c>
      <c r="B14" s="138">
        <v>4</v>
      </c>
      <c r="C14" s="138">
        <v>1</v>
      </c>
      <c r="D14" s="138">
        <v>1</v>
      </c>
      <c r="E14" s="139" t="s">
        <v>61</v>
      </c>
      <c r="F14" s="139" t="s">
        <v>132</v>
      </c>
      <c r="G14" s="179">
        <v>3</v>
      </c>
      <c r="H14" s="179">
        <v>3</v>
      </c>
      <c r="I14" s="180">
        <v>3</v>
      </c>
    </row>
    <row r="15" spans="1:12" s="54" customFormat="1" ht="12" customHeight="1" x14ac:dyDescent="0.2">
      <c r="A15" s="137">
        <v>2</v>
      </c>
      <c r="B15" s="138">
        <v>4</v>
      </c>
      <c r="C15" s="138">
        <v>1</v>
      </c>
      <c r="D15" s="138">
        <v>1</v>
      </c>
      <c r="E15" s="139" t="s">
        <v>62</v>
      </c>
      <c r="F15" s="139" t="s">
        <v>133</v>
      </c>
      <c r="G15" s="179">
        <v>26</v>
      </c>
      <c r="H15" s="179">
        <v>26</v>
      </c>
      <c r="I15" s="180">
        <v>26</v>
      </c>
    </row>
    <row r="16" spans="1:12" s="54" customFormat="1" ht="12" customHeight="1" x14ac:dyDescent="0.2">
      <c r="A16" s="137">
        <v>2</v>
      </c>
      <c r="B16" s="138">
        <v>4</v>
      </c>
      <c r="C16" s="138">
        <v>1</v>
      </c>
      <c r="D16" s="138">
        <v>1</v>
      </c>
      <c r="E16" s="139" t="s">
        <v>60</v>
      </c>
      <c r="F16" s="139" t="s">
        <v>134</v>
      </c>
      <c r="G16" s="179">
        <v>95</v>
      </c>
      <c r="H16" s="179">
        <v>95</v>
      </c>
      <c r="I16" s="180">
        <v>95</v>
      </c>
    </row>
    <row r="17" spans="1:9" s="54" customFormat="1" ht="12" customHeight="1" x14ac:dyDescent="0.2">
      <c r="A17" s="137">
        <v>2</v>
      </c>
      <c r="B17" s="138">
        <v>4</v>
      </c>
      <c r="C17" s="138">
        <v>1</v>
      </c>
      <c r="D17" s="138">
        <v>1</v>
      </c>
      <c r="E17" s="139" t="s">
        <v>153</v>
      </c>
      <c r="F17" s="139" t="s">
        <v>135</v>
      </c>
      <c r="G17" s="265">
        <v>4</v>
      </c>
      <c r="H17" s="265">
        <v>4</v>
      </c>
      <c r="I17" s="266">
        <v>4</v>
      </c>
    </row>
    <row r="18" spans="1:9" s="54" customFormat="1" ht="12" customHeight="1" x14ac:dyDescent="0.2">
      <c r="A18" s="137">
        <v>2</v>
      </c>
      <c r="B18" s="138">
        <v>4</v>
      </c>
      <c r="C18" s="138">
        <v>1</v>
      </c>
      <c r="D18" s="138">
        <v>1</v>
      </c>
      <c r="E18" s="139" t="s">
        <v>154</v>
      </c>
      <c r="F18" s="139" t="s">
        <v>136</v>
      </c>
      <c r="G18" s="265">
        <v>7</v>
      </c>
      <c r="H18" s="265">
        <v>7</v>
      </c>
      <c r="I18" s="266">
        <v>7</v>
      </c>
    </row>
    <row r="19" spans="1:9" s="54" customFormat="1" ht="12" customHeight="1" x14ac:dyDescent="0.2">
      <c r="A19" s="137">
        <v>2</v>
      </c>
      <c r="B19" s="138">
        <v>4</v>
      </c>
      <c r="C19" s="138">
        <v>1</v>
      </c>
      <c r="D19" s="138">
        <v>1</v>
      </c>
      <c r="E19" s="139" t="s">
        <v>71</v>
      </c>
      <c r="F19" s="139" t="s">
        <v>137</v>
      </c>
      <c r="G19" s="179">
        <v>100</v>
      </c>
      <c r="H19" s="179">
        <v>100</v>
      </c>
      <c r="I19" s="180">
        <v>100</v>
      </c>
    </row>
    <row r="20" spans="1:9" s="54" customFormat="1" ht="12" customHeight="1" x14ac:dyDescent="0.2">
      <c r="A20" s="137">
        <v>2</v>
      </c>
      <c r="B20" s="138">
        <v>4</v>
      </c>
      <c r="C20" s="138">
        <v>1</v>
      </c>
      <c r="D20" s="138">
        <v>1</v>
      </c>
      <c r="E20" s="139" t="s">
        <v>122</v>
      </c>
      <c r="F20" s="139" t="s">
        <v>138</v>
      </c>
      <c r="G20" s="179">
        <v>2</v>
      </c>
      <c r="H20" s="179">
        <v>2</v>
      </c>
      <c r="I20" s="180">
        <v>2</v>
      </c>
    </row>
    <row r="21" spans="1:9" s="54" customFormat="1" x14ac:dyDescent="0.2">
      <c r="A21" s="137">
        <v>2</v>
      </c>
      <c r="B21" s="138">
        <v>4</v>
      </c>
      <c r="C21" s="138">
        <v>1</v>
      </c>
      <c r="D21" s="138">
        <v>1</v>
      </c>
      <c r="E21" s="139" t="s">
        <v>121</v>
      </c>
      <c r="F21" s="139" t="s">
        <v>155</v>
      </c>
      <c r="G21" s="179">
        <v>38</v>
      </c>
      <c r="H21" s="179">
        <v>38</v>
      </c>
      <c r="I21" s="180">
        <v>38</v>
      </c>
    </row>
    <row r="22" spans="1:9" s="54" customFormat="1" ht="25.5" x14ac:dyDescent="0.2">
      <c r="A22" s="137">
        <v>2</v>
      </c>
      <c r="B22" s="138">
        <v>4</v>
      </c>
      <c r="C22" s="138">
        <v>1</v>
      </c>
      <c r="D22" s="138">
        <v>1</v>
      </c>
      <c r="E22" s="139" t="s">
        <v>143</v>
      </c>
      <c r="F22" s="139" t="s">
        <v>156</v>
      </c>
      <c r="G22" s="179">
        <v>100</v>
      </c>
      <c r="H22" s="179">
        <v>100</v>
      </c>
      <c r="I22" s="180">
        <v>100</v>
      </c>
    </row>
    <row r="23" spans="1:9" s="54" customFormat="1" ht="25.5" x14ac:dyDescent="0.2">
      <c r="A23" s="263">
        <v>2</v>
      </c>
      <c r="B23" s="258">
        <v>4</v>
      </c>
      <c r="C23" s="258">
        <v>1</v>
      </c>
      <c r="D23" s="258">
        <v>1</v>
      </c>
      <c r="E23" s="264" t="s">
        <v>163</v>
      </c>
      <c r="F23" s="264" t="s">
        <v>164</v>
      </c>
      <c r="G23" s="265">
        <v>9</v>
      </c>
      <c r="H23" s="265">
        <v>9</v>
      </c>
      <c r="I23" s="266">
        <v>9</v>
      </c>
    </row>
    <row r="24" spans="1:9" s="54" customFormat="1" ht="25.5" x14ac:dyDescent="0.2">
      <c r="A24" s="137">
        <v>2</v>
      </c>
      <c r="B24" s="138">
        <v>4</v>
      </c>
      <c r="C24" s="138">
        <v>1</v>
      </c>
      <c r="D24" s="138">
        <v>2</v>
      </c>
      <c r="E24" s="139" t="s">
        <v>144</v>
      </c>
      <c r="F24" s="139" t="s">
        <v>139</v>
      </c>
      <c r="G24" s="179">
        <v>100</v>
      </c>
      <c r="H24" s="179">
        <v>100</v>
      </c>
      <c r="I24" s="180">
        <v>100</v>
      </c>
    </row>
    <row r="25" spans="1:9" s="54" customFormat="1" ht="26.25" thickBot="1" x14ac:dyDescent="0.25">
      <c r="A25" s="140">
        <v>2</v>
      </c>
      <c r="B25" s="141">
        <v>4</v>
      </c>
      <c r="C25" s="141">
        <v>1</v>
      </c>
      <c r="D25" s="141">
        <v>2</v>
      </c>
      <c r="E25" s="142" t="s">
        <v>159</v>
      </c>
      <c r="F25" s="142" t="s">
        <v>140</v>
      </c>
      <c r="G25" s="181"/>
      <c r="H25" s="181">
        <v>100</v>
      </c>
      <c r="I25" s="182">
        <v>100</v>
      </c>
    </row>
  </sheetData>
  <mergeCells count="6">
    <mergeCell ref="K8:L8"/>
    <mergeCell ref="A5:I5"/>
    <mergeCell ref="F1:I1"/>
    <mergeCell ref="A2:I2"/>
    <mergeCell ref="A3:I3"/>
    <mergeCell ref="A4:I4"/>
  </mergeCells>
  <phoneticPr fontId="19" type="noConversion"/>
  <pageMargins left="0.9055118110236221" right="0.11811023622047245" top="0.6692913385826772" bottom="0.74803149606299213" header="0.31496062992125984" footer="0.31496062992125984"/>
  <pageSetup paperSize="9" orientation="landscape" r:id="rId1"/>
  <headerFooter>
    <oddHeader>&amp;C&amp;[8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1 b tesinys</vt:lpstr>
      <vt:lpstr>1 lentele</vt:lpstr>
      <vt:lpstr>2 lentele</vt:lpstr>
      <vt:lpstr>'1 lentele'!Print_Area</vt:lpstr>
      <vt:lpstr>'2 lentele'!Print_Area</vt:lpstr>
      <vt:lpstr>'1 lentele'!Print_Titles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V.Balkauskaite</cp:lastModifiedBy>
  <cp:lastPrinted>2015-02-04T10:35:15Z</cp:lastPrinted>
  <dcterms:created xsi:type="dcterms:W3CDTF">1996-10-14T23:33:28Z</dcterms:created>
  <dcterms:modified xsi:type="dcterms:W3CDTF">2015-02-13T09:53:44Z</dcterms:modified>
</cp:coreProperties>
</file>