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45" windowWidth="15480" windowHeight="11040"/>
  </bookViews>
  <sheets>
    <sheet name="Sheet1" sheetId="1" r:id="rId1"/>
  </sheets>
  <definedNames>
    <definedName name="_xlnm.Print_Area" localSheetId="0">Sheet1!$A$1:$AC$267</definedName>
  </definedNames>
  <calcPr calcId="125725"/>
</workbook>
</file>

<file path=xl/calcChain.xml><?xml version="1.0" encoding="utf-8"?>
<calcChain xmlns="http://schemas.openxmlformats.org/spreadsheetml/2006/main">
  <c r="O252" i="1"/>
  <c r="S253"/>
  <c r="S251"/>
  <c r="S259"/>
  <c r="N75"/>
  <c r="J75"/>
  <c r="Y51"/>
  <c r="V51"/>
  <c r="N51"/>
  <c r="Q190"/>
  <c r="J179"/>
  <c r="J190"/>
  <c r="N67"/>
  <c r="Q64"/>
  <c r="N64"/>
  <c r="Y201"/>
  <c r="U200"/>
  <c r="U201"/>
  <c r="Q200"/>
  <c r="Q201"/>
  <c r="M197"/>
  <c r="W207"/>
  <c r="W204"/>
  <c r="S207"/>
  <c r="S204"/>
  <c r="O209"/>
  <c r="O204"/>
  <c r="K207"/>
  <c r="K204"/>
  <c r="K208"/>
  <c r="K209"/>
  <c r="K259"/>
  <c r="O259"/>
  <c r="W252"/>
  <c r="S252"/>
  <c r="K252"/>
  <c r="R227"/>
  <c r="Q167"/>
  <c r="N167"/>
  <c r="M160"/>
  <c r="J160"/>
  <c r="R133"/>
  <c r="N133"/>
  <c r="M51"/>
  <c r="J51"/>
  <c r="W174"/>
  <c r="W190"/>
  <c r="S174"/>
  <c r="S190"/>
  <c r="U59"/>
  <c r="Q58"/>
  <c r="Q59"/>
  <c r="M58"/>
  <c r="M59"/>
  <c r="V179"/>
  <c r="R179"/>
  <c r="S249"/>
  <c r="O179"/>
  <c r="O190"/>
  <c r="N179"/>
  <c r="N190"/>
  <c r="K179"/>
  <c r="K190"/>
  <c r="W260"/>
  <c r="S260"/>
  <c r="O260"/>
  <c r="K260"/>
  <c r="W251"/>
  <c r="O251"/>
  <c r="K251"/>
  <c r="Y124"/>
  <c r="V124"/>
  <c r="R59"/>
  <c r="Q98"/>
  <c r="Q116"/>
  <c r="N119"/>
  <c r="Q119"/>
  <c r="R124"/>
  <c r="U124"/>
  <c r="N130"/>
  <c r="Q130"/>
  <c r="R130"/>
  <c r="U130"/>
  <c r="V130"/>
  <c r="Y130"/>
  <c r="V136"/>
  <c r="Y136"/>
  <c r="R141"/>
  <c r="U141"/>
  <c r="V141"/>
  <c r="Y141"/>
  <c r="R143"/>
  <c r="U143"/>
  <c r="V143"/>
  <c r="Y143"/>
  <c r="N146"/>
  <c r="Q146"/>
  <c r="R146"/>
  <c r="U146"/>
  <c r="V146"/>
  <c r="Y146"/>
  <c r="J164"/>
  <c r="M164"/>
  <c r="M167"/>
  <c r="M191"/>
  <c r="J166"/>
  <c r="M166"/>
  <c r="N170"/>
  <c r="N171"/>
  <c r="O170"/>
  <c r="O171"/>
  <c r="O191"/>
  <c r="R170"/>
  <c r="R171"/>
  <c r="S170"/>
  <c r="S171"/>
  <c r="V170"/>
  <c r="W170"/>
  <c r="W171"/>
  <c r="W191"/>
  <c r="J171"/>
  <c r="K171"/>
  <c r="R174"/>
  <c r="R190"/>
  <c r="V174"/>
  <c r="V190"/>
  <c r="J197"/>
  <c r="J201"/>
  <c r="M201"/>
  <c r="N200"/>
  <c r="N201"/>
  <c r="R200"/>
  <c r="R201"/>
  <c r="V201"/>
  <c r="J204"/>
  <c r="J208"/>
  <c r="N204"/>
  <c r="R204"/>
  <c r="V204"/>
  <c r="Y209"/>
  <c r="J207"/>
  <c r="N207"/>
  <c r="R207"/>
  <c r="V207"/>
  <c r="M213"/>
  <c r="M216"/>
  <c r="M228"/>
  <c r="R215"/>
  <c r="R216"/>
  <c r="S215"/>
  <c r="S216"/>
  <c r="S228"/>
  <c r="U215"/>
  <c r="U216"/>
  <c r="V215"/>
  <c r="V216"/>
  <c r="Y215"/>
  <c r="Y216"/>
  <c r="J216"/>
  <c r="K216"/>
  <c r="K228"/>
  <c r="N216"/>
  <c r="N228"/>
  <c r="O216"/>
  <c r="O228"/>
  <c r="Q216"/>
  <c r="Q228"/>
  <c r="W216"/>
  <c r="W228"/>
  <c r="R220"/>
  <c r="U220"/>
  <c r="U223"/>
  <c r="R222"/>
  <c r="U222"/>
  <c r="V222"/>
  <c r="V223"/>
  <c r="Y222"/>
  <c r="Y223"/>
  <c r="U227"/>
  <c r="Q109"/>
  <c r="Q105"/>
  <c r="M101"/>
  <c r="J90"/>
  <c r="M90"/>
  <c r="N90"/>
  <c r="N124"/>
  <c r="Q90"/>
  <c r="J93"/>
  <c r="K93"/>
  <c r="M93"/>
  <c r="M124"/>
  <c r="N98"/>
  <c r="N58"/>
  <c r="N59"/>
  <c r="J58"/>
  <c r="J59"/>
  <c r="N30"/>
  <c r="N31"/>
  <c r="N80"/>
  <c r="N83"/>
  <c r="N105"/>
  <c r="N109"/>
  <c r="N116"/>
  <c r="O31"/>
  <c r="Q30"/>
  <c r="Q31"/>
  <c r="Q67"/>
  <c r="Q84"/>
  <c r="Q80"/>
  <c r="Q83"/>
  <c r="R83"/>
  <c r="R84"/>
  <c r="R34"/>
  <c r="R51"/>
  <c r="R31"/>
  <c r="U83"/>
  <c r="U84"/>
  <c r="K12"/>
  <c r="K15"/>
  <c r="K20"/>
  <c r="K24"/>
  <c r="K28"/>
  <c r="K31"/>
  <c r="M28"/>
  <c r="M31"/>
  <c r="M75"/>
  <c r="M80"/>
  <c r="S31"/>
  <c r="U34"/>
  <c r="U51"/>
  <c r="V21"/>
  <c r="V31"/>
  <c r="W21"/>
  <c r="W31"/>
  <c r="Y21"/>
  <c r="Y125"/>
  <c r="J12"/>
  <c r="J15"/>
  <c r="J20"/>
  <c r="J24"/>
  <c r="J31"/>
  <c r="J28"/>
  <c r="J80"/>
  <c r="J84"/>
  <c r="J101"/>
  <c r="Q51"/>
  <c r="Q21"/>
  <c r="S21"/>
  <c r="S125"/>
  <c r="R223"/>
  <c r="R228"/>
  <c r="R21"/>
  <c r="U21"/>
  <c r="U125"/>
  <c r="O21"/>
  <c r="N21"/>
  <c r="U160"/>
  <c r="U191"/>
  <c r="V171"/>
  <c r="O249"/>
  <c r="M84"/>
  <c r="V228"/>
  <c r="R208"/>
  <c r="R209"/>
  <c r="W125"/>
  <c r="J124"/>
  <c r="J125"/>
  <c r="Y228"/>
  <c r="N208"/>
  <c r="Y160"/>
  <c r="Y191"/>
  <c r="Q160"/>
  <c r="Q191"/>
  <c r="W208"/>
  <c r="W209"/>
  <c r="K125"/>
  <c r="N209"/>
  <c r="V160"/>
  <c r="V191"/>
  <c r="N160"/>
  <c r="N191"/>
  <c r="V125"/>
  <c r="V229"/>
  <c r="V208"/>
  <c r="V209"/>
  <c r="K191"/>
  <c r="S208"/>
  <c r="S209"/>
  <c r="S229"/>
  <c r="Y229"/>
  <c r="Q124"/>
  <c r="Q125"/>
  <c r="Q229"/>
  <c r="S191"/>
  <c r="J167"/>
  <c r="R160"/>
  <c r="R191"/>
  <c r="N84"/>
  <c r="N125"/>
  <c r="N229"/>
  <c r="M125"/>
  <c r="M229"/>
  <c r="U228"/>
  <c r="U229"/>
  <c r="J209"/>
  <c r="R125"/>
  <c r="W229"/>
  <c r="J191"/>
  <c r="O125"/>
  <c r="O229"/>
  <c r="R229"/>
  <c r="K229"/>
  <c r="J227"/>
  <c r="J228"/>
</calcChain>
</file>

<file path=xl/sharedStrings.xml><?xml version="1.0" encoding="utf-8"?>
<sst xmlns="http://schemas.openxmlformats.org/spreadsheetml/2006/main" count="908" uniqueCount="262">
  <si>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</si>
  <si>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</si>
  <si>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</si>
  <si>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</si>
  <si>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</si>
  <si>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</si>
  <si>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Priemonės vykdytojo kodas</t>
  </si>
  <si>
    <t>Finansavimo šaltinis</t>
  </si>
  <si>
    <t>Pasiekimo rodiklis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</si>
  <si>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</si>
  <si>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</si>
  <si>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</si>
  <si>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</si>
  <si>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</si>
  <si>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</si>
  <si>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01</t>
  </si>
  <si>
    <t>Užtikrinti gyvenamosios aplinkos ir  viešųjų erdvių priežiūrą ir plėtrą</t>
  </si>
  <si>
    <t>288712070</t>
  </si>
  <si>
    <t>SB</t>
  </si>
  <si>
    <t>02</t>
  </si>
  <si>
    <t>Iš viso uždaviniui</t>
  </si>
  <si>
    <t>Atlikti savivaldybės turto inventorizaciją</t>
  </si>
  <si>
    <t>Lietaus kanalizacijos inventorizacija</t>
  </si>
  <si>
    <t>Nekilnojamojo turto inventorizacija</t>
  </si>
  <si>
    <t>03</t>
  </si>
  <si>
    <t>Vykdyti daugiabučių namų modernizavimą</t>
  </si>
  <si>
    <t>ES</t>
  </si>
  <si>
    <t>SB(P)</t>
  </si>
  <si>
    <t xml:space="preserve">Renovuota daugiabučių namų </t>
  </si>
  <si>
    <t>Daugiabučių namų savininkų rėmimo programa</t>
  </si>
  <si>
    <t xml:space="preserve">Paremta bendrijų </t>
  </si>
  <si>
    <t>04</t>
  </si>
  <si>
    <t>Vykdyti veikiančių kapinių plėtrą</t>
  </si>
  <si>
    <t>Pošupių kaimo kapinių praplėtimo techninio projekto parengimas ir darbai</t>
  </si>
  <si>
    <t xml:space="preserve">Parengtas projektas vnt.                            Praplėstos kapinės ha      </t>
  </si>
  <si>
    <t>Rudiškių kaimo kapinių praplėtimo techninio projekto parengimas ir darbai</t>
  </si>
  <si>
    <t>Gasčiūnų kaimo kapinių praplėtimo techninio projekto parengimas ir darbai</t>
  </si>
  <si>
    <t>05</t>
  </si>
  <si>
    <t>06</t>
  </si>
  <si>
    <t>Nusausintos kapinės ha</t>
  </si>
  <si>
    <t>07</t>
  </si>
  <si>
    <t>Įrengta tvora m</t>
  </si>
  <si>
    <t>08</t>
  </si>
  <si>
    <t>Ivoškių kaimo kapinių praplėtimo techninio projekto parengimas ir darbai</t>
  </si>
  <si>
    <t>09</t>
  </si>
  <si>
    <t>Kriukų mstl. kapinių praplėtimo techninio projekto parengimas ir darbai</t>
  </si>
  <si>
    <t>Vykdyti socialinio būsto plėtrą</t>
  </si>
  <si>
    <t>LRVB</t>
  </si>
  <si>
    <t>Socialinio būsto įsigijimas Joniškio mieste</t>
  </si>
  <si>
    <t>12</t>
  </si>
  <si>
    <t>Modernizuoti viešųjų erdvių  infrastruktūrą</t>
  </si>
  <si>
    <t>SB (įnašas natūra)</t>
  </si>
  <si>
    <t>Rengti teritorijų planavimo rajono savivaldybės teritorijoje dokumentus</t>
  </si>
  <si>
    <t xml:space="preserve">Parengta planų vnt.         </t>
  </si>
  <si>
    <t xml:space="preserve">Parengtas bendrasis planas vnt.       </t>
  </si>
  <si>
    <t xml:space="preserve">Parengtas specialusis planas vnt.        </t>
  </si>
  <si>
    <t xml:space="preserve">Parengtas detalusis planas vnt.      </t>
  </si>
  <si>
    <t xml:space="preserve">Parengtas specialusis planas vnt.      </t>
  </si>
  <si>
    <r>
      <t xml:space="preserve">Funkcinės klasifikacijos kodas </t>
    </r>
    <r>
      <rPr>
        <b/>
        <sz val="10"/>
        <rFont val="Times New Roman"/>
        <family val="1"/>
      </rPr>
      <t xml:space="preserve"> </t>
    </r>
  </si>
  <si>
    <t>2015 metų išlaidų projektas</t>
  </si>
  <si>
    <t>2015 metai</t>
  </si>
  <si>
    <t xml:space="preserve">Parengtas projektas vnt.       </t>
  </si>
  <si>
    <t>Žagarės miesto vandens tiekimo ir nuotekų tvarkymo infrastruktūros planavimo dokumentų rengimas</t>
  </si>
  <si>
    <t>Joniškio miesto teritorijos tarp Žiemgalių ir Viestarto detaliojo plano rengimas</t>
  </si>
  <si>
    <t>Parengtas specialusis planas vnt.</t>
  </si>
  <si>
    <t xml:space="preserve">Parengtas detalusis planas vnt. </t>
  </si>
  <si>
    <t xml:space="preserve">Parengtas specialusis planas vnt. </t>
  </si>
  <si>
    <t>Bendruomeninės infrastruktūros gerinimas Gasčiūnų kaime</t>
  </si>
  <si>
    <t>03 01</t>
  </si>
  <si>
    <t xml:space="preserve">Detaliųjų planų rengimas Joniškio rajone ir mieste </t>
  </si>
  <si>
    <t>Pagal poreikį atliekamas turto vertinimas, inventorizacija ir teisinė registracija</t>
  </si>
  <si>
    <t>Įsigyta ir įrengta socialinių būstų</t>
  </si>
  <si>
    <t xml:space="preserve">Atnaujinti sporto aikštynai vnt. </t>
  </si>
  <si>
    <t>2016 metų išlaidų projektas</t>
  </si>
  <si>
    <t>2016 metai</t>
  </si>
  <si>
    <t>Vykdyti vandentvarkos inžinerinių statinių priežiūrą ir plėtrą</t>
  </si>
  <si>
    <t xml:space="preserve">Rekonstruoti melioracijos statinius </t>
  </si>
  <si>
    <t>Drenažo sistemų įrengimas ir atnaujinimas Joniškio rajono kaimo vietovėse</t>
  </si>
  <si>
    <t xml:space="preserve">Tvenkinio hidrotechninių statinių rekonstrukcija </t>
  </si>
  <si>
    <t xml:space="preserve">Vykdyti melioracijos statinių priežiūrą </t>
  </si>
  <si>
    <t xml:space="preserve">Gyvenviečių, kuriose atlikti darbai, skaičius </t>
  </si>
  <si>
    <t>Joniškio rajono tvenkinių hidrotechninių statinių, drenažo rinktuvų, griovių, juose esančių statinių remontas, priežiūra ir kitos paslaugos</t>
  </si>
  <si>
    <t>SB(VB)</t>
  </si>
  <si>
    <t>Iš viso tikslui</t>
  </si>
  <si>
    <t xml:space="preserve">Iš viso uždaviniui </t>
  </si>
  <si>
    <t xml:space="preserve">Iš viso tikslui </t>
  </si>
  <si>
    <t xml:space="preserve">Vykdyti kelių ir apšvietimo sistemos infrastruktūros priežiūrą ir plėtrą </t>
  </si>
  <si>
    <t xml:space="preserve">Modernizuoti ir plėsti kelių infrastruktūrą </t>
  </si>
  <si>
    <t xml:space="preserve">Kelių priežiūros ir plėtros programos įgyvendinimas </t>
  </si>
  <si>
    <t>2,8</t>
  </si>
  <si>
    <t>3,0</t>
  </si>
  <si>
    <t>3,2</t>
  </si>
  <si>
    <t xml:space="preserve">Kurti sveiką ir darnią aplinką Joniškio rajono savivaldybės teritorijoje </t>
  </si>
  <si>
    <t xml:space="preserve">Modernizuoti ir praplėsti vandens tiekimo, vandenvalos ir nuotekų sistemas </t>
  </si>
  <si>
    <t>Skaistgirio miestelio naujos vandenvietės įrengimas, vandentiekio trasos nutiesimas</t>
  </si>
  <si>
    <t>Žagarės miesto vandenvietės plėtra ir vandens gerinimo įrenginių rekonstrukcija</t>
  </si>
  <si>
    <t>Vandentvarkos objektų išpirkimas</t>
  </si>
  <si>
    <t>0,5</t>
  </si>
  <si>
    <t>0,2</t>
  </si>
  <si>
    <t xml:space="preserve">Vandens tiekimo ir nuotekų tvarkymo sistemų renovavimas ir plėtra </t>
  </si>
  <si>
    <t>„Vandens tiekimo ir nuotekų tvarkymo infrastruktūros plėtra Žagarėje“</t>
  </si>
  <si>
    <t>„Vandens tiekimo ir nuotekų tvarkymo infrastruktūros plėtra“</t>
  </si>
  <si>
    <t>Padengtos palūkanos %</t>
  </si>
  <si>
    <t xml:space="preserve">Joniškio rajono savivaldybės aplinkos apsaugos rėmimo specialioji programa </t>
  </si>
  <si>
    <t>Joniškio rajono savivaldybės aplinkos apsaugos rėmimo specialioji programa</t>
  </si>
  <si>
    <t xml:space="preserve">Įvykdyta priemonių vnt. </t>
  </si>
  <si>
    <t>Palaikyti švarą ir tvarką Joniškio rajono savivaldybės teritorijoje, atliekant būtiniausias komunalines paslaugas</t>
  </si>
  <si>
    <t xml:space="preserve">Komunalinių atliekų tvarkymas </t>
  </si>
  <si>
    <t xml:space="preserve">Sutvarkyta komunalinių atliekų t. </t>
  </si>
  <si>
    <t>0,4</t>
  </si>
  <si>
    <t xml:space="preserve">Jurdaičių kaimo kapinių praplėtimo techninio projekto parengimas ir darbai </t>
  </si>
  <si>
    <t xml:space="preserve">Parengtas projektas vnt.                            Praplėstos kapinės ha   </t>
  </si>
  <si>
    <t xml:space="preserve">Rekonstruoti ir plėsti apšvietimo tinklą </t>
  </si>
  <si>
    <t>Joniškio miesto gatvių ir daugiabučių gyvenamųjų namų kvartalų apšvietimo sistemos rekonstrukcija ir praplėtimas</t>
  </si>
  <si>
    <t xml:space="preserve">Gerinti šilumos ūkio infrastruktūrą </t>
  </si>
  <si>
    <t>Parengtas planas vnt.</t>
  </si>
  <si>
    <t xml:space="preserve">Iš viso programai </t>
  </si>
  <si>
    <t xml:space="preserve">Joniškio miesto centrinės dalies aikščių rekonstrukcija. II etapas </t>
  </si>
  <si>
    <t xml:space="preserve">Rekonstruota centrinė miesto aikštė su prieigomis vnt. </t>
  </si>
  <si>
    <t>Skyriai, padaliniai, atsakingi už priemonių vykdymą</t>
  </si>
  <si>
    <t xml:space="preserve">07 Infrastruktūros skyrius </t>
  </si>
  <si>
    <t>15 Žagarės seniūnija</t>
  </si>
  <si>
    <t xml:space="preserve">23 Satkūnų seniūnija </t>
  </si>
  <si>
    <t xml:space="preserve">08 Socialinės paramos ir sveikatos skyrius </t>
  </si>
  <si>
    <t>Finansavimo šaltiniai</t>
  </si>
  <si>
    <t>2016 metų asignavimų projektas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</si>
  <si>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</si>
  <si>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</si>
  <si>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Biudžetinių įstaigų pajamos </t>
    </r>
    <r>
      <rPr>
        <b/>
        <sz val="10"/>
        <rFont val="Times New Roman"/>
        <family val="1"/>
        <charset val="186"/>
      </rPr>
      <t>BIP</t>
    </r>
  </si>
  <si>
    <r>
      <t>Valstybės biudžeto specialiosios tikslinės dotacijos lėšos</t>
    </r>
    <r>
      <rPr>
        <b/>
        <sz val="10"/>
        <rFont val="Times New Roman"/>
        <family val="1"/>
        <charset val="186"/>
      </rPr>
      <t xml:space="preserve"> SB(VB)</t>
    </r>
  </si>
  <si>
    <r>
      <t xml:space="preserve">Savivaldybės paskolos lėšos </t>
    </r>
    <r>
      <rPr>
        <b/>
        <sz val="10"/>
        <rFont val="Times New Roman"/>
        <family val="1"/>
        <charset val="186"/>
      </rPr>
      <t>SB(P)</t>
    </r>
  </si>
  <si>
    <t>KITI ŠALTINIAI, IŠ VISO: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</si>
  <si>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S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PF)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</si>
  <si>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</si>
  <si>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 privatizavimo fondo lėšos </t>
    </r>
    <r>
      <rPr>
        <b/>
        <sz val="10"/>
        <rFont val="Times New Roman"/>
        <family val="1"/>
        <charset val="186"/>
      </rPr>
      <t>V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PF)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</si>
  <si>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</si>
  <si>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IŠ VISO</t>
  </si>
  <si>
    <t xml:space="preserve">06 Kanceliarijos skyrius </t>
  </si>
  <si>
    <t xml:space="preserve">05 Kultūros ir viuešųjų ryšių skyrius </t>
  </si>
  <si>
    <t>04 Finansų skyrius</t>
  </si>
  <si>
    <t>03 Ekonominės plėtros ir investicijų skyrius</t>
  </si>
  <si>
    <t>02 Buhalterinės apskaitos skyrius</t>
  </si>
  <si>
    <t>01 Architektūros ir teritorijų planavimo skyrius</t>
  </si>
  <si>
    <t xml:space="preserve">13 Žemės ūkio skyrius </t>
  </si>
  <si>
    <t>12 Ūkio skyrius</t>
  </si>
  <si>
    <t xml:space="preserve">11 Vaiko teisių apsaugos skyrius </t>
  </si>
  <si>
    <t xml:space="preserve">10 Teisės ir metrikacijos skyrius </t>
  </si>
  <si>
    <t xml:space="preserve">09 Švietimo ir sporto skyrius </t>
  </si>
  <si>
    <t xml:space="preserve"> 14 Joniškio seniūnija </t>
  </si>
  <si>
    <t xml:space="preserve">16 Skaistgirio seniūnija </t>
  </si>
  <si>
    <t xml:space="preserve">21 Rudiškių seniūnija   </t>
  </si>
  <si>
    <t xml:space="preserve">20 Kriukų seniūnija </t>
  </si>
  <si>
    <t xml:space="preserve">19 Kepalių seniūnija </t>
  </si>
  <si>
    <t xml:space="preserve">18 Gataučių seniūnija </t>
  </si>
  <si>
    <t>17 Gaižaičių seniūnija</t>
  </si>
  <si>
    <t xml:space="preserve">22 Saugėlaukio seniūnija </t>
  </si>
  <si>
    <t xml:space="preserve">Finansavimo šaltinių suvestinė </t>
  </si>
  <si>
    <t xml:space="preserve">Parengtas projektas ir praplėstos kapinės ha      </t>
  </si>
  <si>
    <t xml:space="preserve"> 2014–2016 M. PROGRAMOS ,,GYVENAMOSIOS APLINKOS KOKYBĖS GERINIMAS" STRATEGINIŲ TIKSLŲ, PROGRAMŲ, PRIEMONIŲ IR PRIEMONIŲ IŠLAIDŲ SUVESTINĖ                                                                                                                      
</t>
  </si>
  <si>
    <t xml:space="preserve">2.1. tikslas Gerinti gyvenamosios aplinkos kokybę, modernizuoti transporto infrastruktūrą, atnaujinti ir plėtoti inžinerines sistemas </t>
  </si>
  <si>
    <t xml:space="preserve">12 Gyvenamosios aplinkos kokybės gerinimas </t>
  </si>
  <si>
    <t>Žemės paėmimo visuomenės poreikiams Ivoškių kapinėms praplėsti plano rengimas</t>
  </si>
  <si>
    <t>10</t>
  </si>
  <si>
    <t>11</t>
  </si>
  <si>
    <t>Joniškio rajono gyvenviečių apšvietimo tinklų projektavimas ir įrengimas</t>
  </si>
  <si>
    <t xml:space="preserve">Vandens gerinimo, geležies šalinimo sistemų įrengimas Joniškio rajono kaimo vietovėse </t>
  </si>
  <si>
    <t xml:space="preserve">Gyvenamųjų daugiabučių namų kvartalų infrastruktūros atnaujinimas Joniškio mieste </t>
  </si>
  <si>
    <t xml:space="preserve">Atnaujinta infrastruktūra, kvartalų sk. </t>
  </si>
  <si>
    <t>Joniškio miesto centrinės dalies aikščių rekonstrukcija</t>
  </si>
  <si>
    <t>Žagarės miesto aikštės rekonstrukcija (regioninė dimensija)</t>
  </si>
  <si>
    <t>Žagarės miesto aikštės prieinamumo didinimas  (regioninė dimensija)</t>
  </si>
  <si>
    <t>Rekonstruotos miesto aikštės prieigos vnt.</t>
  </si>
  <si>
    <t>Skaistgirio mstl. kapinių praplėtimo darbai</t>
  </si>
  <si>
    <t>Joniškio miesto naujųjų kapinių nusausinimo darbai</t>
  </si>
  <si>
    <t xml:space="preserve">Joniškio miesto liuteronų kapinių tvoros įrengimo darbai </t>
  </si>
  <si>
    <t>Joniškio ir Žagarės miestų paviršinių (lietaus) nuotekų tvarkymo specialiųjų planų rengimas</t>
  </si>
  <si>
    <t>Joniškio miesto želdynų sistemos plėtojimo ir tvarkymo specialiojo plano rengimas</t>
  </si>
  <si>
    <t>Žagarės miesto bendrojo plano rengimas</t>
  </si>
  <si>
    <t>Žemės sklypų prie esamų daugiabučių namų Joniškio mieste suformavimo detaliųjų planų rengimas</t>
  </si>
  <si>
    <t>Joniškio rajono savivaldybės seniūnijų, kaimų ir kt. gyvenamųjų vietovių ribų nustatymo specialiojo plano rengimas</t>
  </si>
  <si>
    <t>Joniškio ir Žagarės miestų gyvenamųjų vietovių teritorijų ribų keitimo specialiojo plano rengimas</t>
  </si>
  <si>
    <t>Kepalių kaimo ir Joniškio miesto vandentiekio ir nuotekų tinklų aglomeracija, techninio projekto parengimas, projekto vykdymo priežiūra, ekspertizė, rangos darbai (UAB „Joniškio vandenys“)</t>
  </si>
  <si>
    <t>12,4</t>
  </si>
  <si>
    <t>Joniškio rajono savivaldybės atsinaujinančių išteklių energijos naudojimo plėtros veiksmų plano parengimas</t>
  </si>
  <si>
    <t>Daugiabučių gyvenamųjų namų energinio naudingumo sertifikatų ir modernizavimo (atnaujinimo) investicijų planų parengimas</t>
  </si>
  <si>
    <t xml:space="preserve">Parengta investicinių planų </t>
  </si>
  <si>
    <t>Visuomeninių patalpų remontas</t>
  </si>
  <si>
    <t>03 07</t>
  </si>
  <si>
    <t>13</t>
  </si>
  <si>
    <t>35,25</t>
  </si>
  <si>
    <t>Parengtas techninis projektas vnt., praplėstos kapinės ha</t>
  </si>
  <si>
    <t xml:space="preserve">Rekonstruota aikštė vnt. </t>
  </si>
  <si>
    <t xml:space="preserve">Rekonstruotas žagarės kultūros centras (pastato vidaus darbai) vnt. </t>
  </si>
  <si>
    <t xml:space="preserve">Parengta techninė dokumentacija vnt. </t>
  </si>
  <si>
    <t>Žemės sklypų planų, prilyginamų detaliesiems teritorijų planavimo dokumentams ir kadastrinių planų rengimas</t>
  </si>
  <si>
    <t>Techninio projekto „Mikolaičiūnų ir Kalnelio aglomeracija su Joniškio miestu“ parengimas, projekto vykdymo priežiūros paslaugos, ekspertizė ir rangos darbai</t>
  </si>
  <si>
    <t xml:space="preserve">Parengtas techninis projektas vnt., atlikta ekspertizė, vykdoma autorinė priežiūra vnt.  </t>
  </si>
  <si>
    <t>Nutiesta vandentiekio ir nuotekų tinklų km</t>
  </si>
  <si>
    <t xml:space="preserve">Tehcninio projekto parengimas vnt., projekto vykdymo priežiūros paslaugos ir ekspertizės atlikimo paslaugos vnt. </t>
  </si>
  <si>
    <t xml:space="preserve">Parengtas techninis projektas vnt. </t>
  </si>
  <si>
    <t xml:space="preserve">Sistemos įrengimas vnt. </t>
  </si>
  <si>
    <t>Švaros ir tvarkos palaikymas Joniškio rajono savivaldybės teritorijoje. Gyvūnų gerovės poreikių tenkinimas</t>
  </si>
  <si>
    <t xml:space="preserve">Atliktas viešinimas vnt. </t>
  </si>
  <si>
    <t xml:space="preserve">Konteinerių šunų ekskrementams ir kt. įrangos pirkimo, įrengimo, remonto ir priežiūros darbai. Nupirkta: konteinerių šunų ekskrementams vnt., informacinis ženklas vnt. Įrengta šunų vedžiojimo aikštelė vnt. 
</t>
  </si>
  <si>
    <t xml:space="preserve">Drenažo rinktuvų remontas km.  </t>
  </si>
  <si>
    <t xml:space="preserve">Paviršinio vandens, susikaupusio rajono gyvenvietėse ir miestuose, nuleidimo darbai </t>
  </si>
  <si>
    <t>Tvenkinių remontas vnt.</t>
  </si>
  <si>
    <t>Griovių remontas ir priežiūra km.</t>
  </si>
  <si>
    <t>Tiltų remontas vnt.</t>
  </si>
  <si>
    <t>Rekonstruota gatvių ir suremontuota šaligatvių km</t>
  </si>
  <si>
    <t xml:space="preserve">Parengta projektų vnt. Apšvietimo sistemos rekonstrukcija (Livonijos g., Vilniaus g.) km  </t>
  </si>
  <si>
    <t>Gyvenvietės, kuriose įrengti apšvietimo tinklai vnt.</t>
  </si>
  <si>
    <t>Nutiesta tinklų km.</t>
  </si>
  <si>
    <t>Žagarės vandens tiekimo ir nuotekų tvarkymo infrastruktūros plėtra, II etapas, Žiurių k. ir Žagarės aglomeracija, „Žvelgaičių k. ir Žagarės aglomeracija</t>
  </si>
  <si>
    <t>Atlikti I ir II etapų darbai</t>
  </si>
  <si>
    <t xml:space="preserve">Atlikta techninio projekto korekcija vnt. ir atlikta ekspertizė vnt., pastatyta vandenvietė </t>
  </si>
  <si>
    <t>4,5</t>
  </si>
  <si>
    <t xml:space="preserve">Visuomeninės paskirties patalpų pirkimas </t>
  </si>
  <si>
    <t>Tvarkyti Joniškio rajono savivaldybei priklausiančias patalpas, pastatus</t>
  </si>
  <si>
    <t xml:space="preserve">2014 metų išlaidos </t>
  </si>
  <si>
    <t>2017 metų išlaidų projektas</t>
  </si>
  <si>
    <t>tūkst. Eur</t>
  </si>
  <si>
    <t>Sanitarinės veiklos organizavimas</t>
  </si>
  <si>
    <t>Dezinsekcijos, dezinfekcijos, deratizacijos paslaugų teikimas</t>
  </si>
  <si>
    <t>Gyventojų prašymu atliktų dezinsekcijos, dezinfekcijos, deratizacijos paslaugų skaičius</t>
  </si>
  <si>
    <t>Sistemingas maudyklų vandens taršos stebėjimas</t>
  </si>
  <si>
    <t>Sistemingas maudyklų vandens kokybės mikrobiologinių parametrų  nustatymas (maudyklų skaičius)</t>
  </si>
  <si>
    <t>Triukšmo poveikio žmonių sveikatai tyrimų organizavimas</t>
  </si>
  <si>
    <t xml:space="preserve">Gyventojų prašymu ir probleminėse teritorijose atliktų triukšmo tyrimų skaičius </t>
  </si>
  <si>
    <t>Pirčių paslaugų teikimo nuostolių kompensavimas</t>
  </si>
  <si>
    <t>Lietaus nuotekų sistemų modernizavimas ir plėtra</t>
  </si>
  <si>
    <t>SB (P)</t>
  </si>
  <si>
    <t>Vandentiekio ir nuotekų surinkimo tinklų renovavimas</t>
  </si>
  <si>
    <t>Parengtas techninis projektas vnt., atlikta ekspertizė vnt.</t>
  </si>
  <si>
    <t>Renovuota tinklų km.</t>
  </si>
  <si>
    <t>2017 metai</t>
  </si>
  <si>
    <t>Projektas „Šiaulių regiono komunalinių biologiškai skaidžių atliekų tvarkymo infrastruktūros plėtra"</t>
  </si>
  <si>
    <t>Busto prieinamumo pažeidžiamoms gyventojų grupėms didimnimas</t>
  </si>
  <si>
    <t>Parengtas investicinis projektas vnt., techninė dokumentacija</t>
  </si>
  <si>
    <t xml:space="preserve">Vietinės reikšmės kelių transporto infrastruktūros modernizavimas </t>
  </si>
  <si>
    <r>
      <t xml:space="preserve">Valstybės biudžeto kitos dotacijos </t>
    </r>
    <r>
      <rPr>
        <b/>
        <sz val="10"/>
        <rFont val="Times New Roman"/>
        <family val="1"/>
        <charset val="186"/>
      </rPr>
      <t>SB (VBK)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</si>
  <si>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</si>
  <si>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Kompleksinio planavimo dokumentų rengimas, koregavimas ir papildymas</t>
  </si>
  <si>
    <t xml:space="preserve">Parengta teritorijų planavimo dokumentų vnt. </t>
  </si>
  <si>
    <t>Žagarės vandenvietės žvalgomojo gręžinio įrengimas</t>
  </si>
  <si>
    <t>Įrengtas gręžinys</t>
  </si>
  <si>
    <t>Joniškio rajono  tvenkinių hidrotechninių statinių rekonstrukcija ir remontas</t>
  </si>
  <si>
    <t>Pagal poreikį</t>
  </si>
  <si>
    <t>SB(VBK)</t>
  </si>
  <si>
    <t xml:space="preserve">Sugautų benamių ir bešeiminikių gyvūnų (kačių, šunų) skaičius ; Vakcinuotų, sterilizuotų gyvūnų skaičius </t>
  </si>
  <si>
    <t>2014 metų išlaidos</t>
  </si>
  <si>
    <t>2015 metų asignavimai</t>
  </si>
  <si>
    <t>2017 metų asignavimų projektas</t>
  </si>
  <si>
    <t>Daugiabučių namų modernizavimas (regioninė dimensija)</t>
  </si>
  <si>
    <t xml:space="preserve">Vandentiekio ir nuotekų trasų įrengimas Joniškio m., </t>
  </si>
  <si>
    <t>Komunalinių atliekų surinkimas ir transportavimas</t>
  </si>
  <si>
    <t>Komunalinių atliekų šalinimas regioniniame sąvartyne</t>
  </si>
  <si>
    <t>Rinkliavos už komunalinių atliekų tvarkymą administravimas</t>
  </si>
  <si>
    <t>BIP</t>
  </si>
  <si>
    <t>Išpirkta vandentiekio ir nuotekų trasa km. Ir Stungių vandenvietė</t>
  </si>
  <si>
    <t>Nutiesta vandentiekio ir nuotekų tinklų km, atlikti archeologiniai tyrimai</t>
  </si>
  <si>
    <t>Pirčių, kuriose kompensuoti nuostoliai, skaičius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</si>
</sst>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.0"/>
    <numFmt numFmtId="166" formatCode="#,##0.0"/>
    <numFmt numFmtId="167" formatCode="#,##0.000"/>
    <numFmt numFmtId="168" formatCode="_-* #,##0.0_-;\-* #,##0.0_-;_-* &quot;-&quot;??_-;_-@_-"/>
  </numFmts>
  <fonts count="20"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12"/>
      <name val="Arial"/>
      <family val="2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10"/>
      <name val="Calibri"/>
      <family val="2"/>
      <charset val="186"/>
    </font>
    <font>
      <b/>
      <sz val="9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ck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644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49" fontId="2" fillId="3" borderId="2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top"/>
    </xf>
    <xf numFmtId="49" fontId="2" fillId="4" borderId="13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49" fontId="2" fillId="4" borderId="3" xfId="0" applyNumberFormat="1" applyFont="1" applyFill="1" applyBorder="1" applyAlignment="1">
      <alignment horizontal="right" vertical="top"/>
    </xf>
    <xf numFmtId="0" fontId="7" fillId="0" borderId="21" xfId="0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horizontal="right" vertical="top"/>
    </xf>
    <xf numFmtId="2" fontId="6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top"/>
    </xf>
    <xf numFmtId="166" fontId="6" fillId="0" borderId="23" xfId="0" applyNumberFormat="1" applyFont="1" applyFill="1" applyBorder="1" applyAlignment="1">
      <alignment horizontal="center" vertical="top"/>
    </xf>
    <xf numFmtId="166" fontId="7" fillId="5" borderId="17" xfId="0" applyNumberFormat="1" applyFont="1" applyFill="1" applyBorder="1" applyAlignment="1">
      <alignment horizontal="center" vertical="center"/>
    </xf>
    <xf numFmtId="166" fontId="7" fillId="5" borderId="24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top"/>
    </xf>
    <xf numFmtId="166" fontId="6" fillId="0" borderId="17" xfId="0" applyNumberFormat="1" applyFont="1" applyFill="1" applyBorder="1" applyAlignment="1">
      <alignment horizontal="center" vertical="top"/>
    </xf>
    <xf numFmtId="166" fontId="6" fillId="0" borderId="24" xfId="0" applyNumberFormat="1" applyFont="1" applyFill="1" applyBorder="1" applyAlignment="1">
      <alignment horizontal="center" vertical="top"/>
    </xf>
    <xf numFmtId="166" fontId="6" fillId="5" borderId="22" xfId="0" applyNumberFormat="1" applyFont="1" applyFill="1" applyBorder="1" applyAlignment="1">
      <alignment horizontal="center" vertical="top"/>
    </xf>
    <xf numFmtId="166" fontId="6" fillId="5" borderId="17" xfId="0" applyNumberFormat="1" applyFont="1" applyFill="1" applyBorder="1" applyAlignment="1">
      <alignment horizontal="center" vertical="top"/>
    </xf>
    <xf numFmtId="166" fontId="2" fillId="5" borderId="17" xfId="0" applyNumberFormat="1" applyFont="1" applyFill="1" applyBorder="1" applyAlignment="1">
      <alignment horizontal="center" vertical="top"/>
    </xf>
    <xf numFmtId="166" fontId="6" fillId="5" borderId="24" xfId="0" applyNumberFormat="1" applyFont="1" applyFill="1" applyBorder="1" applyAlignment="1">
      <alignment horizontal="center" vertical="top"/>
    </xf>
    <xf numFmtId="166" fontId="7" fillId="0" borderId="24" xfId="0" applyNumberFormat="1" applyFont="1" applyFill="1" applyBorder="1" applyAlignment="1">
      <alignment horizontal="center" vertical="center"/>
    </xf>
    <xf numFmtId="166" fontId="6" fillId="5" borderId="16" xfId="0" applyNumberFormat="1" applyFont="1" applyFill="1" applyBorder="1" applyAlignment="1">
      <alignment horizontal="center" vertical="top"/>
    </xf>
    <xf numFmtId="166" fontId="6" fillId="5" borderId="25" xfId="0" applyNumberFormat="1" applyFont="1" applyFill="1" applyBorder="1" applyAlignment="1">
      <alignment horizontal="center" vertical="top"/>
    </xf>
    <xf numFmtId="166" fontId="3" fillId="5" borderId="26" xfId="0" applyNumberFormat="1" applyFont="1" applyFill="1" applyBorder="1" applyAlignment="1">
      <alignment horizontal="center" vertical="top"/>
    </xf>
    <xf numFmtId="166" fontId="3" fillId="5" borderId="1" xfId="0" applyNumberFormat="1" applyFont="1" applyFill="1" applyBorder="1" applyAlignment="1">
      <alignment horizontal="center" vertical="top"/>
    </xf>
    <xf numFmtId="166" fontId="3" fillId="5" borderId="27" xfId="0" applyNumberFormat="1" applyFont="1" applyFill="1" applyBorder="1" applyAlignment="1">
      <alignment horizontal="center" vertical="top"/>
    </xf>
    <xf numFmtId="165" fontId="6" fillId="0" borderId="28" xfId="0" applyNumberFormat="1" applyFont="1" applyFill="1" applyBorder="1" applyAlignment="1">
      <alignment horizontal="center" vertical="top" wrapText="1"/>
    </xf>
    <xf numFmtId="165" fontId="6" fillId="0" borderId="17" xfId="0" applyNumberFormat="1" applyFont="1" applyFill="1" applyBorder="1" applyAlignment="1">
      <alignment horizontal="center" vertical="top" wrapText="1"/>
    </xf>
    <xf numFmtId="165" fontId="6" fillId="0" borderId="24" xfId="0" applyNumberFormat="1" applyFont="1" applyFill="1" applyBorder="1" applyAlignment="1">
      <alignment horizontal="center" vertical="top" wrapText="1"/>
    </xf>
    <xf numFmtId="165" fontId="6" fillId="5" borderId="22" xfId="0" applyNumberFormat="1" applyFont="1" applyFill="1" applyBorder="1" applyAlignment="1">
      <alignment horizontal="center" vertical="top" wrapText="1"/>
    </xf>
    <xf numFmtId="165" fontId="6" fillId="5" borderId="17" xfId="0" applyNumberFormat="1" applyFont="1" applyFill="1" applyBorder="1" applyAlignment="1">
      <alignment horizontal="center" vertical="top" wrapText="1"/>
    </xf>
    <xf numFmtId="165" fontId="6" fillId="5" borderId="24" xfId="0" applyNumberFormat="1" applyFont="1" applyFill="1" applyBorder="1" applyAlignment="1">
      <alignment horizontal="center" vertical="top" wrapText="1"/>
    </xf>
    <xf numFmtId="165" fontId="6" fillId="0" borderId="22" xfId="0" applyNumberFormat="1" applyFont="1" applyFill="1" applyBorder="1" applyAlignment="1">
      <alignment horizontal="center" vertical="top" wrapText="1"/>
    </xf>
    <xf numFmtId="165" fontId="2" fillId="5" borderId="29" xfId="0" applyNumberFormat="1" applyFont="1" applyFill="1" applyBorder="1" applyAlignment="1">
      <alignment horizontal="center" vertical="top"/>
    </xf>
    <xf numFmtId="165" fontId="2" fillId="5" borderId="26" xfId="0" applyNumberFormat="1" applyFont="1" applyFill="1" applyBorder="1" applyAlignment="1">
      <alignment horizontal="center" vertical="top"/>
    </xf>
    <xf numFmtId="165" fontId="6" fillId="5" borderId="1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5" borderId="7" xfId="0" applyNumberFormat="1" applyFont="1" applyFill="1" applyBorder="1" applyAlignment="1">
      <alignment horizontal="center" vertical="center"/>
    </xf>
    <xf numFmtId="165" fontId="2" fillId="5" borderId="26" xfId="0" applyNumberFormat="1" applyFont="1" applyFill="1" applyBorder="1" applyAlignment="1">
      <alignment horizontal="center" vertical="center"/>
    </xf>
    <xf numFmtId="165" fontId="2" fillId="5" borderId="29" xfId="0" applyNumberFormat="1" applyFont="1" applyFill="1" applyBorder="1" applyAlignment="1">
      <alignment horizontal="center" vertical="center"/>
    </xf>
    <xf numFmtId="165" fontId="2" fillId="4" borderId="30" xfId="0" applyNumberFormat="1" applyFont="1" applyFill="1" applyBorder="1" applyAlignment="1">
      <alignment horizontal="center" vertical="top"/>
    </xf>
    <xf numFmtId="165" fontId="7" fillId="0" borderId="17" xfId="0" applyNumberFormat="1" applyFont="1" applyFill="1" applyBorder="1" applyAlignment="1">
      <alignment horizontal="center" vertical="top"/>
    </xf>
    <xf numFmtId="165" fontId="7" fillId="5" borderId="17" xfId="0" applyNumberFormat="1" applyFont="1" applyFill="1" applyBorder="1" applyAlignment="1">
      <alignment horizontal="center" vertical="top"/>
    </xf>
    <xf numFmtId="165" fontId="7" fillId="0" borderId="16" xfId="0" applyNumberFormat="1" applyFont="1" applyFill="1" applyBorder="1" applyAlignment="1">
      <alignment horizontal="center" vertical="top"/>
    </xf>
    <xf numFmtId="165" fontId="7" fillId="5" borderId="16" xfId="0" applyNumberFormat="1" applyFont="1" applyFill="1" applyBorder="1" applyAlignment="1">
      <alignment horizontal="center" vertical="top"/>
    </xf>
    <xf numFmtId="165" fontId="7" fillId="0" borderId="31" xfId="0" applyNumberFormat="1" applyFont="1" applyFill="1" applyBorder="1" applyAlignment="1">
      <alignment horizontal="center" vertical="top"/>
    </xf>
    <xf numFmtId="165" fontId="7" fillId="0" borderId="25" xfId="0" applyNumberFormat="1" applyFont="1" applyFill="1" applyBorder="1" applyAlignment="1">
      <alignment horizontal="center" vertical="top"/>
    </xf>
    <xf numFmtId="165" fontId="6" fillId="5" borderId="22" xfId="0" applyNumberFormat="1" applyFont="1" applyFill="1" applyBorder="1" applyAlignment="1">
      <alignment horizontal="center" vertical="center"/>
    </xf>
    <xf numFmtId="165" fontId="6" fillId="5" borderId="32" xfId="0" applyNumberFormat="1" applyFont="1" applyFill="1" applyBorder="1" applyAlignment="1">
      <alignment horizontal="center" vertical="center"/>
    </xf>
    <xf numFmtId="165" fontId="6" fillId="5" borderId="33" xfId="0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5" borderId="37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165" fontId="6" fillId="5" borderId="31" xfId="0" applyNumberFormat="1" applyFont="1" applyFill="1" applyBorder="1" applyAlignment="1">
      <alignment horizontal="center" vertical="center"/>
    </xf>
    <xf numFmtId="166" fontId="3" fillId="5" borderId="26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3" fillId="5" borderId="27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24" xfId="0" applyNumberFormat="1" applyFont="1" applyFill="1" applyBorder="1" applyAlignment="1">
      <alignment horizontal="center" vertical="top"/>
    </xf>
    <xf numFmtId="165" fontId="7" fillId="5" borderId="23" xfId="0" applyNumberFormat="1" applyFont="1" applyFill="1" applyBorder="1" applyAlignment="1">
      <alignment horizontal="center" vertical="top"/>
    </xf>
    <xf numFmtId="165" fontId="7" fillId="0" borderId="23" xfId="0" applyNumberFormat="1" applyFont="1" applyFill="1" applyBorder="1" applyAlignment="1">
      <alignment horizontal="center" vertical="top"/>
    </xf>
    <xf numFmtId="165" fontId="3" fillId="0" borderId="31" xfId="0" applyNumberFormat="1" applyFont="1" applyFill="1" applyBorder="1" applyAlignment="1">
      <alignment horizontal="center" vertical="top"/>
    </xf>
    <xf numFmtId="165" fontId="3" fillId="0" borderId="16" xfId="0" applyNumberFormat="1" applyFont="1" applyFill="1" applyBorder="1" applyAlignment="1">
      <alignment horizontal="center" vertical="top"/>
    </xf>
    <xf numFmtId="165" fontId="3" fillId="0" borderId="40" xfId="0" applyNumberFormat="1" applyFont="1" applyFill="1" applyBorder="1" applyAlignment="1">
      <alignment horizontal="center" vertical="top"/>
    </xf>
    <xf numFmtId="165" fontId="3" fillId="5" borderId="26" xfId="0" applyNumberFormat="1" applyFont="1" applyFill="1" applyBorder="1" applyAlignment="1">
      <alignment horizontal="center" vertical="top"/>
    </xf>
    <xf numFmtId="165" fontId="3" fillId="0" borderId="22" xfId="0" applyNumberFormat="1" applyFont="1" applyFill="1" applyBorder="1" applyAlignment="1">
      <alignment horizontal="center" vertical="top"/>
    </xf>
    <xf numFmtId="165" fontId="3" fillId="0" borderId="41" xfId="0" applyNumberFormat="1" applyFont="1" applyFill="1" applyBorder="1" applyAlignment="1">
      <alignment horizontal="center" vertical="top"/>
    </xf>
    <xf numFmtId="165" fontId="3" fillId="0" borderId="42" xfId="0" applyNumberFormat="1" applyFont="1" applyFill="1" applyBorder="1" applyAlignment="1">
      <alignment horizontal="center" vertical="top"/>
    </xf>
    <xf numFmtId="165" fontId="3" fillId="0" borderId="43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165" fontId="3" fillId="0" borderId="24" xfId="0" applyNumberFormat="1" applyFont="1" applyFill="1" applyBorder="1" applyAlignment="1">
      <alignment horizontal="center" vertical="top"/>
    </xf>
    <xf numFmtId="165" fontId="7" fillId="5" borderId="42" xfId="0" applyNumberFormat="1" applyFont="1" applyFill="1" applyBorder="1" applyAlignment="1">
      <alignment horizontal="center" vertical="top"/>
    </xf>
    <xf numFmtId="165" fontId="7" fillId="5" borderId="43" xfId="0" applyNumberFormat="1" applyFont="1" applyFill="1" applyBorder="1" applyAlignment="1">
      <alignment horizontal="center" vertical="top"/>
    </xf>
    <xf numFmtId="165" fontId="7" fillId="0" borderId="42" xfId="0" applyNumberFormat="1" applyFont="1" applyFill="1" applyBorder="1" applyAlignment="1">
      <alignment horizontal="center" vertical="top"/>
    </xf>
    <xf numFmtId="165" fontId="7" fillId="0" borderId="43" xfId="0" applyNumberFormat="1" applyFont="1" applyFill="1" applyBorder="1" applyAlignment="1">
      <alignment horizontal="center" vertical="top"/>
    </xf>
    <xf numFmtId="165" fontId="3" fillId="5" borderId="1" xfId="0" applyNumberFormat="1" applyFont="1" applyFill="1" applyBorder="1" applyAlignment="1">
      <alignment horizontal="center" vertical="top"/>
    </xf>
    <xf numFmtId="165" fontId="2" fillId="3" borderId="18" xfId="0" applyNumberFormat="1" applyFont="1" applyFill="1" applyBorder="1" applyAlignment="1">
      <alignment horizontal="center" vertical="top"/>
    </xf>
    <xf numFmtId="166" fontId="6" fillId="5" borderId="28" xfId="0" applyNumberFormat="1" applyFont="1" applyFill="1" applyBorder="1" applyAlignment="1">
      <alignment horizontal="center" vertical="top" wrapText="1"/>
    </xf>
    <xf numFmtId="166" fontId="6" fillId="5" borderId="17" xfId="0" applyNumberFormat="1" applyFont="1" applyFill="1" applyBorder="1" applyAlignment="1">
      <alignment horizontal="center" vertical="top" wrapText="1"/>
    </xf>
    <xf numFmtId="166" fontId="6" fillId="5" borderId="24" xfId="0" applyNumberFormat="1" applyFont="1" applyFill="1" applyBorder="1" applyAlignment="1">
      <alignment horizontal="center" vertical="top" wrapText="1"/>
    </xf>
    <xf numFmtId="166" fontId="6" fillId="0" borderId="28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6" fontId="6" fillId="0" borderId="24" xfId="0" applyNumberFormat="1" applyFont="1" applyBorder="1" applyAlignment="1">
      <alignment horizontal="center" vertical="top" wrapText="1"/>
    </xf>
    <xf numFmtId="166" fontId="6" fillId="5" borderId="44" xfId="0" applyNumberFormat="1" applyFont="1" applyFill="1" applyBorder="1" applyAlignment="1">
      <alignment horizontal="center" vertical="top" wrapText="1"/>
    </xf>
    <xf numFmtId="166" fontId="6" fillId="5" borderId="16" xfId="0" applyNumberFormat="1" applyFont="1" applyFill="1" applyBorder="1" applyAlignment="1">
      <alignment horizontal="center" vertical="top" wrapText="1"/>
    </xf>
    <xf numFmtId="166" fontId="6" fillId="5" borderId="25" xfId="0" applyNumberFormat="1" applyFont="1" applyFill="1" applyBorder="1" applyAlignment="1">
      <alignment horizontal="center" vertical="top" wrapText="1"/>
    </xf>
    <xf numFmtId="166" fontId="6" fillId="0" borderId="44" xfId="0" applyNumberFormat="1" applyFont="1" applyBorder="1" applyAlignment="1">
      <alignment horizontal="center" vertical="top" wrapText="1"/>
    </xf>
    <xf numFmtId="166" fontId="6" fillId="0" borderId="16" xfId="0" applyNumberFormat="1" applyFont="1" applyBorder="1" applyAlignment="1">
      <alignment horizontal="center" vertical="top" wrapText="1"/>
    </xf>
    <xf numFmtId="166" fontId="6" fillId="0" borderId="25" xfId="0" applyNumberFormat="1" applyFont="1" applyBorder="1" applyAlignment="1">
      <alignment horizontal="center" vertical="top" wrapText="1"/>
    </xf>
    <xf numFmtId="166" fontId="6" fillId="5" borderId="44" xfId="0" applyNumberFormat="1" applyFont="1" applyFill="1" applyBorder="1" applyAlignment="1">
      <alignment horizontal="center" vertical="top"/>
    </xf>
    <xf numFmtId="166" fontId="6" fillId="0" borderId="44" xfId="0" applyNumberFormat="1" applyFont="1" applyBorder="1" applyAlignment="1">
      <alignment horizontal="center" vertical="top"/>
    </xf>
    <xf numFmtId="166" fontId="6" fillId="0" borderId="16" xfId="0" applyNumberFormat="1" applyFont="1" applyBorder="1" applyAlignment="1">
      <alignment horizontal="center" vertical="top"/>
    </xf>
    <xf numFmtId="166" fontId="6" fillId="0" borderId="25" xfId="0" applyNumberFormat="1" applyFont="1" applyBorder="1" applyAlignment="1">
      <alignment horizontal="center" vertical="top"/>
    </xf>
    <xf numFmtId="166" fontId="3" fillId="5" borderId="29" xfId="0" applyNumberFormat="1" applyFont="1" applyFill="1" applyBorder="1" applyAlignment="1">
      <alignment horizontal="center" vertical="top"/>
    </xf>
    <xf numFmtId="166" fontId="3" fillId="5" borderId="45" xfId="0" applyNumberFormat="1" applyFont="1" applyFill="1" applyBorder="1" applyAlignment="1">
      <alignment horizontal="center" vertical="top"/>
    </xf>
    <xf numFmtId="166" fontId="3" fillId="5" borderId="42" xfId="0" applyNumberFormat="1" applyFont="1" applyFill="1" applyBorder="1" applyAlignment="1">
      <alignment horizontal="center" vertical="top"/>
    </xf>
    <xf numFmtId="166" fontId="3" fillId="5" borderId="46" xfId="0" applyNumberFormat="1" applyFont="1" applyFill="1" applyBorder="1" applyAlignment="1">
      <alignment horizontal="center" vertical="top"/>
    </xf>
    <xf numFmtId="166" fontId="3" fillId="4" borderId="47" xfId="0" applyNumberFormat="1" applyFont="1" applyFill="1" applyBorder="1" applyAlignment="1">
      <alignment horizontal="center" vertical="top"/>
    </xf>
    <xf numFmtId="165" fontId="6" fillId="0" borderId="28" xfId="0" applyNumberFormat="1" applyFont="1" applyBorder="1" applyAlignment="1">
      <alignment horizontal="center" vertical="top"/>
    </xf>
    <xf numFmtId="165" fontId="6" fillId="0" borderId="17" xfId="0" applyNumberFormat="1" applyFont="1" applyBorder="1" applyAlignment="1">
      <alignment horizontal="center" vertical="top"/>
    </xf>
    <xf numFmtId="165" fontId="6" fillId="5" borderId="28" xfId="0" applyNumberFormat="1" applyFont="1" applyFill="1" applyBorder="1" applyAlignment="1">
      <alignment horizontal="center" vertical="top"/>
    </xf>
    <xf numFmtId="165" fontId="6" fillId="5" borderId="17" xfId="0" applyNumberFormat="1" applyFont="1" applyFill="1" applyBorder="1" applyAlignment="1">
      <alignment horizontal="center" vertical="top"/>
    </xf>
    <xf numFmtId="165" fontId="6" fillId="5" borderId="24" xfId="0" applyNumberFormat="1" applyFont="1" applyFill="1" applyBorder="1" applyAlignment="1">
      <alignment horizontal="center" vertical="top"/>
    </xf>
    <xf numFmtId="165" fontId="3" fillId="5" borderId="29" xfId="0" applyNumberFormat="1" applyFont="1" applyFill="1" applyBorder="1" applyAlignment="1">
      <alignment horizontal="center" vertical="top"/>
    </xf>
    <xf numFmtId="165" fontId="3" fillId="5" borderId="27" xfId="0" applyNumberFormat="1" applyFont="1" applyFill="1" applyBorder="1" applyAlignment="1">
      <alignment horizontal="center" vertical="top"/>
    </xf>
    <xf numFmtId="165" fontId="6" fillId="0" borderId="16" xfId="0" applyNumberFormat="1" applyFont="1" applyBorder="1" applyAlignment="1">
      <alignment horizontal="center" vertical="top"/>
    </xf>
    <xf numFmtId="165" fontId="6" fillId="5" borderId="16" xfId="0" applyNumberFormat="1" applyFont="1" applyFill="1" applyBorder="1" applyAlignment="1">
      <alignment horizontal="center" vertical="top"/>
    </xf>
    <xf numFmtId="165" fontId="3" fillId="5" borderId="48" xfId="0" applyNumberFormat="1" applyFont="1" applyFill="1" applyBorder="1" applyAlignment="1">
      <alignment horizontal="center" vertical="top"/>
    </xf>
    <xf numFmtId="165" fontId="6" fillId="5" borderId="22" xfId="0" applyNumberFormat="1" applyFont="1" applyFill="1" applyBorder="1" applyAlignment="1">
      <alignment horizontal="center" vertical="top"/>
    </xf>
    <xf numFmtId="165" fontId="6" fillId="5" borderId="31" xfId="0" applyNumberFormat="1" applyFont="1" applyFill="1" applyBorder="1" applyAlignment="1">
      <alignment horizontal="center" vertical="top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33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6" fontId="6" fillId="0" borderId="25" xfId="0" applyNumberFormat="1" applyFont="1" applyFill="1" applyBorder="1" applyAlignment="1">
      <alignment horizontal="center" vertical="top"/>
    </xf>
    <xf numFmtId="165" fontId="3" fillId="0" borderId="25" xfId="0" applyNumberFormat="1" applyFont="1" applyFill="1" applyBorder="1" applyAlignment="1">
      <alignment horizontal="center" vertical="top"/>
    </xf>
    <xf numFmtId="165" fontId="3" fillId="0" borderId="46" xfId="0" applyNumberFormat="1" applyFont="1" applyFill="1" applyBorder="1" applyAlignment="1">
      <alignment horizontal="center" vertical="top"/>
    </xf>
    <xf numFmtId="166" fontId="6" fillId="0" borderId="16" xfId="0" applyNumberFormat="1" applyFont="1" applyFill="1" applyBorder="1" applyAlignment="1">
      <alignment horizontal="center" vertical="top"/>
    </xf>
    <xf numFmtId="166" fontId="6" fillId="0" borderId="16" xfId="0" applyNumberFormat="1" applyFont="1" applyFill="1" applyBorder="1" applyAlignment="1">
      <alignment horizontal="center" vertical="top" wrapText="1"/>
    </xf>
    <xf numFmtId="166" fontId="6" fillId="0" borderId="25" xfId="0" applyNumberFormat="1" applyFont="1" applyFill="1" applyBorder="1" applyAlignment="1">
      <alignment horizontal="center" vertical="top" wrapText="1"/>
    </xf>
    <xf numFmtId="165" fontId="7" fillId="5" borderId="31" xfId="0" applyNumberFormat="1" applyFont="1" applyFill="1" applyBorder="1" applyAlignment="1">
      <alignment horizontal="center" vertical="top"/>
    </xf>
    <xf numFmtId="165" fontId="7" fillId="0" borderId="7" xfId="0" applyNumberFormat="1" applyFont="1" applyFill="1" applyBorder="1" applyAlignment="1">
      <alignment horizontal="center" vertical="top"/>
    </xf>
    <xf numFmtId="165" fontId="7" fillId="5" borderId="7" xfId="0" applyNumberFormat="1" applyFont="1" applyFill="1" applyBorder="1" applyAlignment="1">
      <alignment horizontal="center" vertical="top"/>
    </xf>
    <xf numFmtId="49" fontId="3" fillId="4" borderId="3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0" fontId="6" fillId="0" borderId="49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166" fontId="3" fillId="5" borderId="52" xfId="0" applyNumberFormat="1" applyFont="1" applyFill="1" applyBorder="1" applyAlignment="1">
      <alignment horizontal="center" vertical="center"/>
    </xf>
    <xf numFmtId="166" fontId="2" fillId="4" borderId="53" xfId="0" applyNumberFormat="1" applyFont="1" applyFill="1" applyBorder="1" applyAlignment="1">
      <alignment horizontal="center" vertical="top"/>
    </xf>
    <xf numFmtId="166" fontId="2" fillId="4" borderId="47" xfId="0" applyNumberFormat="1" applyFont="1" applyFill="1" applyBorder="1" applyAlignment="1">
      <alignment horizontal="center" vertical="top"/>
    </xf>
    <xf numFmtId="166" fontId="2" fillId="4" borderId="54" xfId="0" applyNumberFormat="1" applyFont="1" applyFill="1" applyBorder="1" applyAlignment="1">
      <alignment horizontal="center" vertical="top"/>
    </xf>
    <xf numFmtId="166" fontId="2" fillId="4" borderId="55" xfId="0" applyNumberFormat="1" applyFont="1" applyFill="1" applyBorder="1" applyAlignment="1">
      <alignment horizontal="center" vertical="top"/>
    </xf>
    <xf numFmtId="166" fontId="3" fillId="5" borderId="14" xfId="0" applyNumberFormat="1" applyFont="1" applyFill="1" applyBorder="1" applyAlignment="1">
      <alignment horizontal="center" vertical="center"/>
    </xf>
    <xf numFmtId="166" fontId="2" fillId="4" borderId="56" xfId="0" applyNumberFormat="1" applyFont="1" applyFill="1" applyBorder="1" applyAlignment="1">
      <alignment horizontal="center" vertical="top"/>
    </xf>
    <xf numFmtId="166" fontId="3" fillId="5" borderId="14" xfId="0" applyNumberFormat="1" applyFont="1" applyFill="1" applyBorder="1" applyAlignment="1">
      <alignment horizontal="center" vertical="top"/>
    </xf>
    <xf numFmtId="166" fontId="6" fillId="0" borderId="15" xfId="0" applyNumberFormat="1" applyFont="1" applyFill="1" applyBorder="1" applyAlignment="1">
      <alignment horizontal="center" vertical="top"/>
    </xf>
    <xf numFmtId="166" fontId="2" fillId="4" borderId="30" xfId="0" applyNumberFormat="1" applyFont="1" applyFill="1" applyBorder="1" applyAlignment="1">
      <alignment horizontal="center" vertical="top"/>
    </xf>
    <xf numFmtId="166" fontId="6" fillId="0" borderId="57" xfId="0" applyNumberFormat="1" applyFont="1" applyFill="1" applyBorder="1" applyAlignment="1">
      <alignment horizontal="center" vertical="top"/>
    </xf>
    <xf numFmtId="166" fontId="3" fillId="5" borderId="52" xfId="0" applyNumberFormat="1" applyFont="1" applyFill="1" applyBorder="1" applyAlignment="1">
      <alignment horizontal="center" vertical="top"/>
    </xf>
    <xf numFmtId="166" fontId="2" fillId="4" borderId="58" xfId="0" applyNumberFormat="1" applyFont="1" applyFill="1" applyBorder="1" applyAlignment="1">
      <alignment horizontal="center" vertical="top"/>
    </xf>
    <xf numFmtId="166" fontId="7" fillId="0" borderId="59" xfId="0" applyNumberFormat="1" applyFont="1" applyFill="1" applyBorder="1" applyAlignment="1">
      <alignment horizontal="center" vertical="center"/>
    </xf>
    <xf numFmtId="166" fontId="6" fillId="0" borderId="60" xfId="0" applyNumberFormat="1" applyFont="1" applyFill="1" applyBorder="1" applyAlignment="1">
      <alignment horizontal="center" vertical="top"/>
    </xf>
    <xf numFmtId="165" fontId="2" fillId="5" borderId="52" xfId="0" applyNumberFormat="1" applyFont="1" applyFill="1" applyBorder="1" applyAlignment="1">
      <alignment horizontal="center" vertical="top"/>
    </xf>
    <xf numFmtId="165" fontId="2" fillId="4" borderId="58" xfId="0" applyNumberFormat="1" applyFont="1" applyFill="1" applyBorder="1" applyAlignment="1">
      <alignment horizontal="center" vertical="top"/>
    </xf>
    <xf numFmtId="165" fontId="2" fillId="4" borderId="47" xfId="0" applyNumberFormat="1" applyFont="1" applyFill="1" applyBorder="1" applyAlignment="1">
      <alignment horizontal="center" vertical="top"/>
    </xf>
    <xf numFmtId="165" fontId="2" fillId="4" borderId="13" xfId="0" applyNumberFormat="1" applyFont="1" applyFill="1" applyBorder="1" applyAlignment="1">
      <alignment horizontal="center" vertical="top"/>
    </xf>
    <xf numFmtId="165" fontId="2" fillId="5" borderId="52" xfId="0" applyNumberFormat="1" applyFont="1" applyFill="1" applyBorder="1" applyAlignment="1">
      <alignment horizontal="center" vertical="center"/>
    </xf>
    <xf numFmtId="165" fontId="3" fillId="5" borderId="45" xfId="0" applyNumberFormat="1" applyFont="1" applyFill="1" applyBorder="1" applyAlignment="1">
      <alignment horizontal="center" vertical="top"/>
    </xf>
    <xf numFmtId="165" fontId="7" fillId="0" borderId="40" xfId="0" applyNumberFormat="1" applyFont="1" applyFill="1" applyBorder="1" applyAlignment="1">
      <alignment horizontal="center" vertical="top"/>
    </xf>
    <xf numFmtId="165" fontId="7" fillId="5" borderId="40" xfId="0" applyNumberFormat="1" applyFont="1" applyFill="1" applyBorder="1" applyAlignment="1">
      <alignment horizontal="center" vertical="top"/>
    </xf>
    <xf numFmtId="165" fontId="7" fillId="5" borderId="22" xfId="0" applyNumberFormat="1" applyFont="1" applyFill="1" applyBorder="1" applyAlignment="1">
      <alignment horizontal="center" vertical="top"/>
    </xf>
    <xf numFmtId="165" fontId="7" fillId="0" borderId="36" xfId="0" applyNumberFormat="1" applyFont="1" applyFill="1" applyBorder="1" applyAlignment="1">
      <alignment horizontal="center" vertical="top"/>
    </xf>
    <xf numFmtId="165" fontId="2" fillId="3" borderId="19" xfId="0" applyNumberFormat="1" applyFont="1" applyFill="1" applyBorder="1" applyAlignment="1">
      <alignment horizontal="center" vertical="top"/>
    </xf>
    <xf numFmtId="165" fontId="2" fillId="3" borderId="47" xfId="0" applyNumberFormat="1" applyFont="1" applyFill="1" applyBorder="1" applyAlignment="1">
      <alignment horizontal="center" vertical="top"/>
    </xf>
    <xf numFmtId="165" fontId="7" fillId="0" borderId="37" xfId="0" applyNumberFormat="1" applyFont="1" applyFill="1" applyBorder="1" applyAlignment="1">
      <alignment horizontal="center" vertical="top"/>
    </xf>
    <xf numFmtId="165" fontId="7" fillId="0" borderId="38" xfId="0" applyNumberFormat="1" applyFont="1" applyFill="1" applyBorder="1" applyAlignment="1">
      <alignment horizontal="center" vertical="top"/>
    </xf>
    <xf numFmtId="165" fontId="7" fillId="5" borderId="37" xfId="0" applyNumberFormat="1" applyFont="1" applyFill="1" applyBorder="1" applyAlignment="1">
      <alignment horizontal="center" vertical="top"/>
    </xf>
    <xf numFmtId="165" fontId="7" fillId="5" borderId="38" xfId="0" applyNumberFormat="1" applyFont="1" applyFill="1" applyBorder="1" applyAlignment="1">
      <alignment horizontal="center" vertical="top"/>
    </xf>
    <xf numFmtId="165" fontId="3" fillId="5" borderId="25" xfId="0" applyNumberFormat="1" applyFont="1" applyFill="1" applyBorder="1" applyAlignment="1">
      <alignment horizontal="center" vertical="top"/>
    </xf>
    <xf numFmtId="165" fontId="7" fillId="5" borderId="41" xfId="0" applyNumberFormat="1" applyFont="1" applyFill="1" applyBorder="1" applyAlignment="1">
      <alignment horizontal="center" vertical="top"/>
    </xf>
    <xf numFmtId="165" fontId="3" fillId="4" borderId="56" xfId="0" applyNumberFormat="1" applyFont="1" applyFill="1" applyBorder="1" applyAlignment="1">
      <alignment horizontal="center" vertical="top"/>
    </xf>
    <xf numFmtId="165" fontId="3" fillId="4" borderId="61" xfId="0" applyNumberFormat="1" applyFont="1" applyFill="1" applyBorder="1" applyAlignment="1">
      <alignment horizontal="center" vertical="top"/>
    </xf>
    <xf numFmtId="165" fontId="3" fillId="4" borderId="53" xfId="0" applyNumberFormat="1" applyFont="1" applyFill="1" applyBorder="1" applyAlignment="1">
      <alignment horizontal="center" vertical="top"/>
    </xf>
    <xf numFmtId="165" fontId="3" fillId="4" borderId="47" xfId="0" applyNumberFormat="1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 wrapText="1"/>
    </xf>
    <xf numFmtId="165" fontId="3" fillId="4" borderId="30" xfId="0" applyNumberFormat="1" applyFont="1" applyFill="1" applyBorder="1" applyAlignment="1">
      <alignment horizontal="center" vertical="top"/>
    </xf>
    <xf numFmtId="165" fontId="3" fillId="4" borderId="13" xfId="0" applyNumberFormat="1" applyFont="1" applyFill="1" applyBorder="1" applyAlignment="1">
      <alignment horizontal="center" vertical="top"/>
    </xf>
    <xf numFmtId="49" fontId="2" fillId="4" borderId="5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/>
    </xf>
    <xf numFmtId="49" fontId="3" fillId="3" borderId="63" xfId="0" applyNumberFormat="1" applyFont="1" applyFill="1" applyBorder="1" applyAlignment="1">
      <alignment horizontal="center" vertical="top"/>
    </xf>
    <xf numFmtId="49" fontId="3" fillId="3" borderId="64" xfId="0" applyNumberFormat="1" applyFont="1" applyFill="1" applyBorder="1" applyAlignment="1">
      <alignment horizontal="center" vertical="top"/>
    </xf>
    <xf numFmtId="49" fontId="3" fillId="4" borderId="65" xfId="0" applyNumberFormat="1" applyFont="1" applyFill="1" applyBorder="1" applyAlignment="1">
      <alignment horizontal="center" vertical="top"/>
    </xf>
    <xf numFmtId="49" fontId="3" fillId="4" borderId="66" xfId="0" applyNumberFormat="1" applyFont="1" applyFill="1" applyBorder="1" applyAlignment="1">
      <alignment horizontal="center" vertical="top"/>
    </xf>
    <xf numFmtId="165" fontId="3" fillId="3" borderId="47" xfId="0" applyNumberFormat="1" applyFont="1" applyFill="1" applyBorder="1" applyAlignment="1">
      <alignment horizontal="center" vertical="top"/>
    </xf>
    <xf numFmtId="49" fontId="2" fillId="3" borderId="67" xfId="0" applyNumberFormat="1" applyFont="1" applyFill="1" applyBorder="1" applyAlignment="1">
      <alignment horizontal="center" vertical="top" wrapText="1"/>
    </xf>
    <xf numFmtId="49" fontId="2" fillId="3" borderId="68" xfId="0" applyNumberFormat="1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/>
    </xf>
    <xf numFmtId="0" fontId="3" fillId="5" borderId="70" xfId="0" applyFont="1" applyFill="1" applyBorder="1" applyAlignment="1">
      <alignment horizontal="center" vertical="top"/>
    </xf>
    <xf numFmtId="166" fontId="3" fillId="4" borderId="71" xfId="0" applyNumberFormat="1" applyFont="1" applyFill="1" applyBorder="1" applyAlignment="1">
      <alignment horizontal="center" vertical="top"/>
    </xf>
    <xf numFmtId="166" fontId="3" fillId="4" borderId="72" xfId="0" applyNumberFormat="1" applyFont="1" applyFill="1" applyBorder="1" applyAlignment="1">
      <alignment horizontal="center" vertical="top"/>
    </xf>
    <xf numFmtId="166" fontId="3" fillId="4" borderId="54" xfId="0" applyNumberFormat="1" applyFont="1" applyFill="1" applyBorder="1" applyAlignment="1">
      <alignment horizontal="center" vertical="top"/>
    </xf>
    <xf numFmtId="49" fontId="3" fillId="3" borderId="2" xfId="0" applyNumberFormat="1" applyFont="1" applyFill="1" applyBorder="1" applyAlignment="1">
      <alignment horizontal="center" vertical="top"/>
    </xf>
    <xf numFmtId="49" fontId="3" fillId="3" borderId="73" xfId="0" applyNumberFormat="1" applyFont="1" applyFill="1" applyBorder="1" applyAlignment="1">
      <alignment horizontal="center" vertical="top"/>
    </xf>
    <xf numFmtId="165" fontId="6" fillId="0" borderId="22" xfId="0" applyNumberFormat="1" applyFont="1" applyBorder="1" applyAlignment="1">
      <alignment horizontal="center" vertical="top"/>
    </xf>
    <xf numFmtId="165" fontId="6" fillId="0" borderId="31" xfId="0" applyNumberFormat="1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165" fontId="3" fillId="3" borderId="37" xfId="0" applyNumberFormat="1" applyFont="1" applyFill="1" applyBorder="1" applyAlignment="1">
      <alignment horizontal="center" vertical="top"/>
    </xf>
    <xf numFmtId="165" fontId="3" fillId="3" borderId="7" xfId="0" applyNumberFormat="1" applyFont="1" applyFill="1" applyBorder="1" applyAlignment="1">
      <alignment horizontal="center" vertical="top"/>
    </xf>
    <xf numFmtId="165" fontId="3" fillId="3" borderId="38" xfId="0" applyNumberFormat="1" applyFont="1" applyFill="1" applyBorder="1" applyAlignment="1">
      <alignment horizontal="center" vertical="top"/>
    </xf>
    <xf numFmtId="165" fontId="3" fillId="3" borderId="39" xfId="0" applyNumberFormat="1" applyFont="1" applyFill="1" applyBorder="1" applyAlignment="1">
      <alignment horizontal="center" vertical="top"/>
    </xf>
    <xf numFmtId="49" fontId="3" fillId="3" borderId="68" xfId="0" applyNumberFormat="1" applyFont="1" applyFill="1" applyBorder="1" applyAlignment="1">
      <alignment horizontal="center" vertical="top"/>
    </xf>
    <xf numFmtId="165" fontId="3" fillId="4" borderId="30" xfId="0" applyNumberFormat="1" applyFont="1" applyFill="1" applyBorder="1" applyAlignment="1">
      <alignment vertical="top"/>
    </xf>
    <xf numFmtId="165" fontId="3" fillId="4" borderId="74" xfId="0" applyNumberFormat="1" applyFont="1" applyFill="1" applyBorder="1" applyAlignment="1">
      <alignment vertical="top"/>
    </xf>
    <xf numFmtId="165" fontId="3" fillId="4" borderId="47" xfId="0" applyNumberFormat="1" applyFont="1" applyFill="1" applyBorder="1" applyAlignment="1">
      <alignment vertical="top"/>
    </xf>
    <xf numFmtId="0" fontId="6" fillId="0" borderId="29" xfId="0" applyFont="1" applyBorder="1" applyAlignment="1">
      <alignment horizontal="center" vertical="center" textRotation="90"/>
    </xf>
    <xf numFmtId="0" fontId="7" fillId="0" borderId="75" xfId="0" applyFont="1" applyFill="1" applyBorder="1" applyAlignment="1">
      <alignment horizontal="center" vertical="top" wrapText="1"/>
    </xf>
    <xf numFmtId="49" fontId="2" fillId="4" borderId="53" xfId="0" applyNumberFormat="1" applyFont="1" applyFill="1" applyBorder="1" applyAlignment="1">
      <alignment horizontal="center" vertical="top"/>
    </xf>
    <xf numFmtId="0" fontId="7" fillId="0" borderId="76" xfId="0" applyFont="1" applyFill="1" applyBorder="1" applyAlignment="1">
      <alignment horizontal="center" vertical="top" wrapText="1"/>
    </xf>
    <xf numFmtId="165" fontId="3" fillId="6" borderId="77" xfId="0" applyNumberFormat="1" applyFont="1" applyFill="1" applyBorder="1" applyAlignment="1">
      <alignment horizontal="center" vertical="top"/>
    </xf>
    <xf numFmtId="165" fontId="3" fillId="6" borderId="78" xfId="0" applyNumberFormat="1" applyFont="1" applyFill="1" applyBorder="1" applyAlignment="1">
      <alignment horizontal="center" vertical="top"/>
    </xf>
    <xf numFmtId="165" fontId="3" fillId="6" borderId="79" xfId="0" applyNumberFormat="1" applyFont="1" applyFill="1" applyBorder="1" applyAlignment="1">
      <alignment horizontal="center" vertical="top"/>
    </xf>
    <xf numFmtId="165" fontId="3" fillId="3" borderId="72" xfId="0" applyNumberFormat="1" applyFont="1" applyFill="1" applyBorder="1" applyAlignment="1">
      <alignment horizontal="center" vertical="top"/>
    </xf>
    <xf numFmtId="165" fontId="3" fillId="3" borderId="71" xfId="0" applyNumberFormat="1" applyFont="1" applyFill="1" applyBorder="1" applyAlignment="1">
      <alignment horizontal="center" vertical="top"/>
    </xf>
    <xf numFmtId="49" fontId="3" fillId="3" borderId="80" xfId="0" applyNumberFormat="1" applyFont="1" applyFill="1" applyBorder="1" applyAlignment="1">
      <alignment horizontal="center" vertical="top"/>
    </xf>
    <xf numFmtId="0" fontId="3" fillId="5" borderId="53" xfId="0" applyFont="1" applyFill="1" applyBorder="1" applyAlignment="1">
      <alignment horizontal="center" vertical="top" wrapText="1"/>
    </xf>
    <xf numFmtId="166" fontId="3" fillId="5" borderId="81" xfId="0" applyNumberFormat="1" applyFont="1" applyFill="1" applyBorder="1" applyAlignment="1">
      <alignment horizontal="center" vertical="center"/>
    </xf>
    <xf numFmtId="166" fontId="3" fillId="5" borderId="55" xfId="0" applyNumberFormat="1" applyFont="1" applyFill="1" applyBorder="1" applyAlignment="1">
      <alignment horizontal="center" vertical="center"/>
    </xf>
    <xf numFmtId="166" fontId="3" fillId="5" borderId="82" xfId="0" applyNumberFormat="1" applyFont="1" applyFill="1" applyBorder="1" applyAlignment="1">
      <alignment horizontal="center" vertical="center"/>
    </xf>
    <xf numFmtId="166" fontId="3" fillId="5" borderId="53" xfId="0" applyNumberFormat="1" applyFont="1" applyFill="1" applyBorder="1" applyAlignment="1">
      <alignment horizontal="center" vertical="center"/>
    </xf>
    <xf numFmtId="166" fontId="3" fillId="5" borderId="56" xfId="0" applyNumberFormat="1" applyFont="1" applyFill="1" applyBorder="1" applyAlignment="1">
      <alignment horizontal="center" vertical="center"/>
    </xf>
    <xf numFmtId="166" fontId="7" fillId="5" borderId="59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166" fontId="7" fillId="0" borderId="57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83" xfId="0" applyNumberFormat="1" applyFont="1" applyFill="1" applyBorder="1" applyAlignment="1">
      <alignment horizontal="center" vertical="top"/>
    </xf>
    <xf numFmtId="49" fontId="3" fillId="3" borderId="84" xfId="0" applyNumberFormat="1" applyFont="1" applyFill="1" applyBorder="1" applyAlignment="1">
      <alignment horizontal="center" vertical="top"/>
    </xf>
    <xf numFmtId="49" fontId="3" fillId="4" borderId="48" xfId="0" applyNumberFormat="1" applyFont="1" applyFill="1" applyBorder="1" applyAlignment="1">
      <alignment horizontal="center" vertical="top"/>
    </xf>
    <xf numFmtId="165" fontId="3" fillId="4" borderId="71" xfId="0" applyNumberFormat="1" applyFont="1" applyFill="1" applyBorder="1" applyAlignment="1">
      <alignment horizontal="center" vertical="top"/>
    </xf>
    <xf numFmtId="165" fontId="3" fillId="4" borderId="54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2" borderId="83" xfId="0" applyFont="1" applyFill="1" applyBorder="1" applyAlignment="1">
      <alignment horizontal="left" vertical="top" wrapText="1"/>
    </xf>
    <xf numFmtId="0" fontId="6" fillId="2" borderId="85" xfId="0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left" vertical="top" wrapText="1"/>
    </xf>
    <xf numFmtId="0" fontId="7" fillId="0" borderId="83" xfId="0" applyFont="1" applyBorder="1" applyAlignment="1">
      <alignment vertical="top" wrapText="1"/>
    </xf>
    <xf numFmtId="0" fontId="14" fillId="9" borderId="28" xfId="0" applyFont="1" applyFill="1" applyBorder="1" applyAlignment="1">
      <alignment horizontal="center" vertical="top"/>
    </xf>
    <xf numFmtId="0" fontId="7" fillId="9" borderId="22" xfId="0" applyFont="1" applyFill="1" applyBorder="1" applyAlignment="1">
      <alignment horizontal="center" vertical="top"/>
    </xf>
    <xf numFmtId="0" fontId="7" fillId="9" borderId="17" xfId="0" applyFont="1" applyFill="1" applyBorder="1" applyAlignment="1">
      <alignment horizontal="center" vertical="top"/>
    </xf>
    <xf numFmtId="0" fontId="3" fillId="9" borderId="17" xfId="0" applyFont="1" applyFill="1" applyBorder="1" applyAlignment="1">
      <alignment horizontal="center" vertical="top"/>
    </xf>
    <xf numFmtId="0" fontId="3" fillId="9" borderId="24" xfId="0" applyFont="1" applyFill="1" applyBorder="1" applyAlignment="1">
      <alignment horizontal="center" vertical="top"/>
    </xf>
    <xf numFmtId="0" fontId="19" fillId="0" borderId="0" xfId="0" applyFont="1" applyFill="1"/>
    <xf numFmtId="0" fontId="7" fillId="0" borderId="66" xfId="0" applyFont="1" applyBorder="1" applyAlignment="1">
      <alignment vertical="top" wrapText="1"/>
    </xf>
    <xf numFmtId="0" fontId="3" fillId="10" borderId="1" xfId="0" applyFont="1" applyFill="1" applyBorder="1" applyAlignment="1">
      <alignment horizontal="center" vertical="top"/>
    </xf>
    <xf numFmtId="0" fontId="3" fillId="10" borderId="48" xfId="0" applyFont="1" applyFill="1" applyBorder="1" applyAlignment="1">
      <alignment horizontal="center" vertical="top"/>
    </xf>
    <xf numFmtId="0" fontId="3" fillId="10" borderId="27" xfId="0" applyFont="1" applyFill="1" applyBorder="1" applyAlignment="1">
      <alignment horizontal="center" vertical="top"/>
    </xf>
    <xf numFmtId="0" fontId="7" fillId="10" borderId="26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center" vertical="top"/>
    </xf>
    <xf numFmtId="0" fontId="3" fillId="11" borderId="27" xfId="0" applyFont="1" applyFill="1" applyBorder="1" applyAlignment="1">
      <alignment horizontal="center" vertical="top"/>
    </xf>
    <xf numFmtId="0" fontId="7" fillId="9" borderId="32" xfId="0" applyFont="1" applyFill="1" applyBorder="1" applyAlignment="1">
      <alignment horizontal="center" vertical="top"/>
    </xf>
    <xf numFmtId="0" fontId="7" fillId="9" borderId="33" xfId="0" applyFont="1" applyFill="1" applyBorder="1" applyAlignment="1">
      <alignment horizontal="center" vertical="top"/>
    </xf>
    <xf numFmtId="0" fontId="3" fillId="9" borderId="33" xfId="0" applyFont="1" applyFill="1" applyBorder="1" applyAlignment="1">
      <alignment horizontal="center" vertical="top"/>
    </xf>
    <xf numFmtId="0" fontId="3" fillId="9" borderId="36" xfId="0" applyFont="1" applyFill="1" applyBorder="1" applyAlignment="1">
      <alignment horizontal="center" vertical="top"/>
    </xf>
    <xf numFmtId="0" fontId="13" fillId="0" borderId="86" xfId="0" applyFont="1" applyBorder="1" applyAlignment="1">
      <alignment vertical="top" wrapText="1"/>
    </xf>
    <xf numFmtId="0" fontId="7" fillId="0" borderId="61" xfId="0" applyFont="1" applyBorder="1" applyAlignment="1">
      <alignment horizontal="center" vertical="top"/>
    </xf>
    <xf numFmtId="0" fontId="7" fillId="0" borderId="87" xfId="0" applyFont="1" applyBorder="1" applyAlignment="1">
      <alignment horizontal="center" vertical="top"/>
    </xf>
    <xf numFmtId="0" fontId="7" fillId="0" borderId="86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7" fillId="0" borderId="88" xfId="0" applyFont="1" applyBorder="1" applyAlignment="1">
      <alignment vertical="top" wrapText="1"/>
    </xf>
    <xf numFmtId="0" fontId="7" fillId="0" borderId="8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7" fillId="0" borderId="8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3" fillId="10" borderId="42" xfId="0" applyFont="1" applyFill="1" applyBorder="1" applyAlignment="1">
      <alignment horizontal="center" vertical="top"/>
    </xf>
    <xf numFmtId="0" fontId="3" fillId="10" borderId="43" xfId="0" applyFont="1" applyFill="1" applyBorder="1" applyAlignment="1">
      <alignment horizontal="center" vertical="top"/>
    </xf>
    <xf numFmtId="0" fontId="3" fillId="10" borderId="46" xfId="0" applyFont="1" applyFill="1" applyBorder="1" applyAlignment="1">
      <alignment horizontal="center" vertical="top"/>
    </xf>
    <xf numFmtId="0" fontId="7" fillId="10" borderId="41" xfId="0" applyFont="1" applyFill="1" applyBorder="1" applyAlignment="1">
      <alignment horizontal="center" vertical="top"/>
    </xf>
    <xf numFmtId="0" fontId="7" fillId="10" borderId="42" xfId="0" applyFont="1" applyFill="1" applyBorder="1" applyAlignment="1">
      <alignment horizontal="center" vertical="top"/>
    </xf>
    <xf numFmtId="0" fontId="3" fillId="12" borderId="1" xfId="0" applyFont="1" applyFill="1" applyBorder="1" applyAlignment="1">
      <alignment horizontal="center" vertical="top"/>
    </xf>
    <xf numFmtId="0" fontId="3" fillId="12" borderId="27" xfId="0" applyFont="1" applyFill="1" applyBorder="1" applyAlignment="1">
      <alignment horizontal="center" vertical="top"/>
    </xf>
    <xf numFmtId="166" fontId="6" fillId="10" borderId="44" xfId="0" applyNumberFormat="1" applyFont="1" applyFill="1" applyBorder="1" applyAlignment="1">
      <alignment horizontal="center" vertical="top" wrapText="1"/>
    </xf>
    <xf numFmtId="166" fontId="6" fillId="10" borderId="25" xfId="0" applyNumberFormat="1" applyFont="1" applyFill="1" applyBorder="1" applyAlignment="1">
      <alignment horizontal="center" vertical="top" wrapText="1"/>
    </xf>
    <xf numFmtId="166" fontId="6" fillId="10" borderId="44" xfId="0" applyNumberFormat="1" applyFont="1" applyFill="1" applyBorder="1" applyAlignment="1">
      <alignment horizontal="center" vertical="top"/>
    </xf>
    <xf numFmtId="166" fontId="6" fillId="10" borderId="16" xfId="0" applyNumberFormat="1" applyFont="1" applyFill="1" applyBorder="1" applyAlignment="1">
      <alignment horizontal="center" vertical="top"/>
    </xf>
    <xf numFmtId="166" fontId="6" fillId="10" borderId="25" xfId="0" applyNumberFormat="1" applyFont="1" applyFill="1" applyBorder="1" applyAlignment="1">
      <alignment horizontal="center" vertical="top"/>
    </xf>
    <xf numFmtId="166" fontId="3" fillId="10" borderId="45" xfId="0" applyNumberFormat="1" applyFont="1" applyFill="1" applyBorder="1" applyAlignment="1">
      <alignment horizontal="center" vertical="top"/>
    </xf>
    <xf numFmtId="166" fontId="3" fillId="10" borderId="89" xfId="0" applyNumberFormat="1" applyFont="1" applyFill="1" applyBorder="1" applyAlignment="1">
      <alignment horizontal="center" vertical="top"/>
    </xf>
    <xf numFmtId="0" fontId="3" fillId="13" borderId="23" xfId="0" applyFont="1" applyFill="1" applyBorder="1" applyAlignment="1">
      <alignment horizontal="center" vertical="top"/>
    </xf>
    <xf numFmtId="0" fontId="3" fillId="13" borderId="24" xfId="0" applyFont="1" applyFill="1" applyBorder="1" applyAlignment="1">
      <alignment horizontal="center" vertical="top"/>
    </xf>
    <xf numFmtId="0" fontId="3" fillId="13" borderId="35" xfId="0" applyFont="1" applyFill="1" applyBorder="1" applyAlignment="1">
      <alignment horizontal="center" vertical="top"/>
    </xf>
    <xf numFmtId="0" fontId="3" fillId="13" borderId="36" xfId="0" applyFont="1" applyFill="1" applyBorder="1" applyAlignment="1">
      <alignment horizontal="center" vertical="top"/>
    </xf>
    <xf numFmtId="0" fontId="7" fillId="13" borderId="40" xfId="0" applyFont="1" applyFill="1" applyBorder="1" applyAlignment="1">
      <alignment horizontal="center" vertical="top"/>
    </xf>
    <xf numFmtId="0" fontId="7" fillId="13" borderId="25" xfId="0" applyFont="1" applyFill="1" applyBorder="1" applyAlignment="1">
      <alignment horizontal="center" vertical="top"/>
    </xf>
    <xf numFmtId="0" fontId="7" fillId="10" borderId="22" xfId="0" applyFont="1" applyFill="1" applyBorder="1" applyAlignment="1">
      <alignment horizontal="center" vertical="top"/>
    </xf>
    <xf numFmtId="0" fontId="7" fillId="10" borderId="17" xfId="0" applyFont="1" applyFill="1" applyBorder="1" applyAlignment="1">
      <alignment horizontal="center" vertical="top"/>
    </xf>
    <xf numFmtId="0" fontId="3" fillId="10" borderId="17" xfId="0" applyFont="1" applyFill="1" applyBorder="1" applyAlignment="1">
      <alignment horizontal="center" vertical="top"/>
    </xf>
    <xf numFmtId="0" fontId="3" fillId="10" borderId="23" xfId="0" applyFont="1" applyFill="1" applyBorder="1" applyAlignment="1">
      <alignment horizontal="center" vertical="top"/>
    </xf>
    <xf numFmtId="0" fontId="7" fillId="10" borderId="32" xfId="0" applyFont="1" applyFill="1" applyBorder="1" applyAlignment="1">
      <alignment horizontal="center" vertical="top"/>
    </xf>
    <xf numFmtId="0" fontId="3" fillId="10" borderId="33" xfId="0" applyFont="1" applyFill="1" applyBorder="1" applyAlignment="1">
      <alignment horizontal="center" vertical="top"/>
    </xf>
    <xf numFmtId="0" fontId="3" fillId="10" borderId="35" xfId="0" applyFont="1" applyFill="1" applyBorder="1" applyAlignment="1">
      <alignment horizontal="center" vertical="top"/>
    </xf>
    <xf numFmtId="0" fontId="3" fillId="10" borderId="16" xfId="0" applyFont="1" applyFill="1" applyBorder="1" applyAlignment="1">
      <alignment horizontal="center" vertical="top"/>
    </xf>
    <xf numFmtId="0" fontId="3" fillId="10" borderId="40" xfId="0" applyFont="1" applyFill="1" applyBorder="1" applyAlignment="1">
      <alignment horizontal="center" vertical="top"/>
    </xf>
    <xf numFmtId="0" fontId="3" fillId="10" borderId="31" xfId="0" applyFont="1" applyFill="1" applyBorder="1" applyAlignment="1">
      <alignment horizontal="center" vertical="top"/>
    </xf>
    <xf numFmtId="166" fontId="6" fillId="13" borderId="28" xfId="0" applyNumberFormat="1" applyFont="1" applyFill="1" applyBorder="1" applyAlignment="1">
      <alignment horizontal="center" vertical="top" wrapText="1"/>
    </xf>
    <xf numFmtId="166" fontId="6" fillId="13" borderId="17" xfId="0" applyNumberFormat="1" applyFont="1" applyFill="1" applyBorder="1" applyAlignment="1">
      <alignment horizontal="center" vertical="top" wrapText="1"/>
    </xf>
    <xf numFmtId="166" fontId="6" fillId="13" borderId="44" xfId="0" applyNumberFormat="1" applyFont="1" applyFill="1" applyBorder="1" applyAlignment="1">
      <alignment horizontal="center" vertical="top" wrapText="1"/>
    </xf>
    <xf numFmtId="166" fontId="6" fillId="13" borderId="16" xfId="0" applyNumberFormat="1" applyFont="1" applyFill="1" applyBorder="1" applyAlignment="1">
      <alignment horizontal="center" vertical="top" wrapText="1"/>
    </xf>
    <xf numFmtId="166" fontId="6" fillId="13" borderId="44" xfId="0" applyNumberFormat="1" applyFont="1" applyFill="1" applyBorder="1" applyAlignment="1">
      <alignment horizontal="center" vertical="top"/>
    </xf>
    <xf numFmtId="166" fontId="6" fillId="13" borderId="16" xfId="0" applyNumberFormat="1" applyFont="1" applyFill="1" applyBorder="1" applyAlignment="1">
      <alignment horizontal="center" vertical="top"/>
    </xf>
    <xf numFmtId="166" fontId="3" fillId="10" borderId="1" xfId="0" applyNumberFormat="1" applyFont="1" applyFill="1" applyBorder="1" applyAlignment="1">
      <alignment horizontal="center" vertical="top"/>
    </xf>
    <xf numFmtId="166" fontId="3" fillId="10" borderId="29" xfId="0" applyNumberFormat="1" applyFont="1" applyFill="1" applyBorder="1" applyAlignment="1">
      <alignment horizontal="center" vertical="top"/>
    </xf>
    <xf numFmtId="166" fontId="3" fillId="10" borderId="52" xfId="0" applyNumberFormat="1" applyFont="1" applyFill="1" applyBorder="1" applyAlignment="1">
      <alignment horizontal="center" vertical="top"/>
    </xf>
    <xf numFmtId="165" fontId="6" fillId="13" borderId="28" xfId="0" applyNumberFormat="1" applyFont="1" applyFill="1" applyBorder="1" applyAlignment="1">
      <alignment horizontal="center" vertical="top"/>
    </xf>
    <xf numFmtId="165" fontId="6" fillId="13" borderId="17" xfId="0" applyNumberFormat="1" applyFont="1" applyFill="1" applyBorder="1" applyAlignment="1">
      <alignment horizontal="center" vertical="top"/>
    </xf>
    <xf numFmtId="165" fontId="6" fillId="13" borderId="22" xfId="0" applyNumberFormat="1" applyFont="1" applyFill="1" applyBorder="1" applyAlignment="1">
      <alignment horizontal="center" vertical="top"/>
    </xf>
    <xf numFmtId="165" fontId="6" fillId="13" borderId="31" xfId="0" applyNumberFormat="1" applyFont="1" applyFill="1" applyBorder="1" applyAlignment="1">
      <alignment horizontal="center" vertical="top"/>
    </xf>
    <xf numFmtId="165" fontId="6" fillId="13" borderId="16" xfId="0" applyNumberFormat="1" applyFont="1" applyFill="1" applyBorder="1" applyAlignment="1">
      <alignment horizontal="center" vertical="top"/>
    </xf>
    <xf numFmtId="165" fontId="6" fillId="10" borderId="28" xfId="0" applyNumberFormat="1" applyFont="1" applyFill="1" applyBorder="1" applyAlignment="1">
      <alignment horizontal="center" vertical="top"/>
    </xf>
    <xf numFmtId="165" fontId="6" fillId="10" borderId="17" xfId="0" applyNumberFormat="1" applyFont="1" applyFill="1" applyBorder="1" applyAlignment="1">
      <alignment horizontal="center" vertical="top"/>
    </xf>
    <xf numFmtId="165" fontId="3" fillId="10" borderId="29" xfId="0" applyNumberFormat="1" applyFont="1" applyFill="1" applyBorder="1" applyAlignment="1">
      <alignment horizontal="center" vertical="top"/>
    </xf>
    <xf numFmtId="165" fontId="3" fillId="10" borderId="1" xfId="0" applyNumberFormat="1" applyFont="1" applyFill="1" applyBorder="1" applyAlignment="1">
      <alignment horizontal="center" vertical="top"/>
    </xf>
    <xf numFmtId="165" fontId="6" fillId="10" borderId="22" xfId="0" applyNumberFormat="1" applyFont="1" applyFill="1" applyBorder="1" applyAlignment="1">
      <alignment horizontal="center" vertical="top"/>
    </xf>
    <xf numFmtId="165" fontId="6" fillId="10" borderId="31" xfId="0" applyNumberFormat="1" applyFont="1" applyFill="1" applyBorder="1" applyAlignment="1">
      <alignment horizontal="center" vertical="top"/>
    </xf>
    <xf numFmtId="165" fontId="6" fillId="10" borderId="16" xfId="0" applyNumberFormat="1" applyFont="1" applyFill="1" applyBorder="1" applyAlignment="1">
      <alignment horizontal="center" vertical="top"/>
    </xf>
    <xf numFmtId="165" fontId="3" fillId="4" borderId="74" xfId="0" applyNumberFormat="1" applyFont="1" applyFill="1" applyBorder="1" applyAlignment="1">
      <alignment horizontal="center" vertical="top"/>
    </xf>
    <xf numFmtId="165" fontId="3" fillId="4" borderId="72" xfId="0" applyNumberFormat="1" applyFont="1" applyFill="1" applyBorder="1" applyAlignment="1">
      <alignment horizontal="center" vertical="top"/>
    </xf>
    <xf numFmtId="165" fontId="3" fillId="4" borderId="3" xfId="0" applyNumberFormat="1" applyFont="1" applyFill="1" applyBorder="1" applyAlignment="1">
      <alignment horizontal="center" vertical="top"/>
    </xf>
    <xf numFmtId="165" fontId="7" fillId="5" borderId="22" xfId="0" applyNumberFormat="1" applyFont="1" applyFill="1" applyBorder="1" applyAlignment="1">
      <alignment horizontal="center" vertical="center"/>
    </xf>
    <xf numFmtId="165" fontId="7" fillId="5" borderId="17" xfId="0" applyNumberFormat="1" applyFont="1" applyFill="1" applyBorder="1" applyAlignment="1">
      <alignment horizontal="center" vertical="center"/>
    </xf>
    <xf numFmtId="165" fontId="7" fillId="5" borderId="23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19" fillId="0" borderId="0" xfId="0" applyFont="1"/>
    <xf numFmtId="165" fontId="2" fillId="5" borderId="1" xfId="0" applyNumberFormat="1" applyFont="1" applyFill="1" applyBorder="1" applyAlignment="1">
      <alignment horizontal="center" vertical="center"/>
    </xf>
    <xf numFmtId="165" fontId="2" fillId="5" borderId="48" xfId="0" applyNumberFormat="1" applyFont="1" applyFill="1" applyBorder="1" applyAlignment="1">
      <alignment horizontal="center" vertical="center"/>
    </xf>
    <xf numFmtId="165" fontId="2" fillId="5" borderId="27" xfId="0" applyNumberFormat="1" applyFont="1" applyFill="1" applyBorder="1" applyAlignment="1">
      <alignment horizontal="center" vertical="center"/>
    </xf>
    <xf numFmtId="165" fontId="7" fillId="2" borderId="22" xfId="0" applyNumberFormat="1" applyFont="1" applyFill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/>
    </xf>
    <xf numFmtId="165" fontId="7" fillId="2" borderId="23" xfId="0" applyNumberFormat="1" applyFont="1" applyFill="1" applyBorder="1" applyAlignment="1">
      <alignment horizontal="center" vertical="center"/>
    </xf>
    <xf numFmtId="165" fontId="7" fillId="2" borderId="24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vertical="top"/>
    </xf>
    <xf numFmtId="0" fontId="7" fillId="0" borderId="17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165" fontId="7" fillId="0" borderId="31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 vertical="center"/>
    </xf>
    <xf numFmtId="165" fontId="7" fillId="5" borderId="31" xfId="0" applyNumberFormat="1" applyFont="1" applyFill="1" applyBorder="1" applyAlignment="1">
      <alignment horizontal="center" vertical="center"/>
    </xf>
    <xf numFmtId="165" fontId="7" fillId="5" borderId="16" xfId="0" applyNumberFormat="1" applyFont="1" applyFill="1" applyBorder="1" applyAlignment="1">
      <alignment horizontal="center" vertical="center"/>
    </xf>
    <xf numFmtId="165" fontId="7" fillId="5" borderId="40" xfId="0" applyNumberFormat="1" applyFont="1" applyFill="1" applyBorder="1" applyAlignment="1">
      <alignment horizontal="center" vertical="center"/>
    </xf>
    <xf numFmtId="165" fontId="7" fillId="2" borderId="31" xfId="0" applyNumberFormat="1" applyFont="1" applyFill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165" fontId="7" fillId="2" borderId="40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top"/>
    </xf>
    <xf numFmtId="165" fontId="2" fillId="5" borderId="41" xfId="0" applyNumberFormat="1" applyFont="1" applyFill="1" applyBorder="1" applyAlignment="1">
      <alignment horizontal="center" vertical="center"/>
    </xf>
    <xf numFmtId="165" fontId="2" fillId="5" borderId="42" xfId="0" applyNumberFormat="1" applyFont="1" applyFill="1" applyBorder="1" applyAlignment="1">
      <alignment horizontal="center" vertical="center"/>
    </xf>
    <xf numFmtId="165" fontId="2" fillId="5" borderId="43" xfId="0" applyNumberFormat="1" applyFont="1" applyFill="1" applyBorder="1" applyAlignment="1">
      <alignment horizontal="center" vertical="center"/>
    </xf>
    <xf numFmtId="165" fontId="2" fillId="5" borderId="46" xfId="0" applyNumberFormat="1" applyFont="1" applyFill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/>
    </xf>
    <xf numFmtId="165" fontId="7" fillId="5" borderId="15" xfId="0" applyNumberFormat="1" applyFont="1" applyFill="1" applyBorder="1" applyAlignment="1">
      <alignment horizontal="center" vertical="center"/>
    </xf>
    <xf numFmtId="165" fontId="7" fillId="5" borderId="57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165" fontId="2" fillId="5" borderId="1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165" fontId="6" fillId="0" borderId="23" xfId="0" applyNumberFormat="1" applyFont="1" applyFill="1" applyBorder="1" applyAlignment="1">
      <alignment horizontal="center" vertical="top" wrapText="1"/>
    </xf>
    <xf numFmtId="165" fontId="6" fillId="5" borderId="15" xfId="0" applyNumberFormat="1" applyFont="1" applyFill="1" applyBorder="1" applyAlignment="1">
      <alignment horizontal="center" vertical="top" wrapText="1"/>
    </xf>
    <xf numFmtId="165" fontId="6" fillId="5" borderId="59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top" wrapText="1"/>
    </xf>
    <xf numFmtId="165" fontId="6" fillId="0" borderId="57" xfId="0" applyNumberFormat="1" applyFont="1" applyFill="1" applyBorder="1" applyAlignment="1">
      <alignment horizontal="center" vertical="top" wrapText="1"/>
    </xf>
    <xf numFmtId="165" fontId="6" fillId="0" borderId="59" xfId="0" applyNumberFormat="1" applyFont="1" applyFill="1" applyBorder="1" applyAlignment="1">
      <alignment horizontal="center" vertical="top" wrapText="1"/>
    </xf>
    <xf numFmtId="165" fontId="2" fillId="5" borderId="56" xfId="0" applyNumberFormat="1" applyFont="1" applyFill="1" applyBorder="1" applyAlignment="1">
      <alignment horizontal="center" vertical="center"/>
    </xf>
    <xf numFmtId="165" fontId="2" fillId="5" borderId="55" xfId="0" applyNumberFormat="1" applyFont="1" applyFill="1" applyBorder="1" applyAlignment="1">
      <alignment horizontal="center" vertical="center"/>
    </xf>
    <xf numFmtId="165" fontId="2" fillId="5" borderId="53" xfId="0" applyNumberFormat="1" applyFont="1" applyFill="1" applyBorder="1" applyAlignment="1">
      <alignment horizontal="center" vertical="center"/>
    </xf>
    <xf numFmtId="165" fontId="2" fillId="5" borderId="14" xfId="0" applyNumberFormat="1" applyFont="1" applyFill="1" applyBorder="1" applyAlignment="1">
      <alignment horizontal="center" vertical="top"/>
    </xf>
    <xf numFmtId="165" fontId="2" fillId="5" borderId="1" xfId="0" applyNumberFormat="1" applyFont="1" applyFill="1" applyBorder="1" applyAlignment="1">
      <alignment horizontal="center" vertical="top"/>
    </xf>
    <xf numFmtId="165" fontId="2" fillId="5" borderId="88" xfId="0" applyNumberFormat="1" applyFont="1" applyFill="1" applyBorder="1" applyAlignment="1">
      <alignment horizontal="center" vertical="top"/>
    </xf>
    <xf numFmtId="165" fontId="6" fillId="5" borderId="59" xfId="0" applyNumberFormat="1" applyFont="1" applyFill="1" applyBorder="1" applyAlignment="1">
      <alignment horizontal="center" vertical="top" wrapText="1"/>
    </xf>
    <xf numFmtId="165" fontId="6" fillId="5" borderId="90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top" wrapText="1"/>
    </xf>
    <xf numFmtId="165" fontId="6" fillId="0" borderId="33" xfId="0" applyNumberFormat="1" applyFont="1" applyFill="1" applyBorder="1" applyAlignment="1">
      <alignment horizontal="center" vertical="top" wrapText="1"/>
    </xf>
    <xf numFmtId="165" fontId="6" fillId="0" borderId="35" xfId="0" applyNumberFormat="1" applyFont="1" applyFill="1" applyBorder="1" applyAlignment="1">
      <alignment horizontal="center" vertical="top" wrapText="1"/>
    </xf>
    <xf numFmtId="165" fontId="6" fillId="5" borderId="32" xfId="0" applyNumberFormat="1" applyFont="1" applyFill="1" applyBorder="1" applyAlignment="1">
      <alignment horizontal="center" vertical="top" wrapText="1"/>
    </xf>
    <xf numFmtId="165" fontId="6" fillId="5" borderId="33" xfId="0" applyNumberFormat="1" applyFont="1" applyFill="1" applyBorder="1" applyAlignment="1">
      <alignment horizontal="center" vertical="top" wrapText="1"/>
    </xf>
    <xf numFmtId="165" fontId="6" fillId="5" borderId="36" xfId="0" applyNumberFormat="1" applyFont="1" applyFill="1" applyBorder="1" applyAlignment="1">
      <alignment horizontal="center" vertical="top" wrapText="1"/>
    </xf>
    <xf numFmtId="165" fontId="6" fillId="0" borderId="32" xfId="0" applyNumberFormat="1" applyFont="1" applyFill="1" applyBorder="1" applyAlignment="1">
      <alignment horizontal="center" vertical="top" wrapText="1"/>
    </xf>
    <xf numFmtId="165" fontId="6" fillId="0" borderId="36" xfId="0" applyNumberFormat="1" applyFont="1" applyFill="1" applyBorder="1" applyAlignment="1">
      <alignment horizontal="center" vertical="top" wrapText="1"/>
    </xf>
    <xf numFmtId="165" fontId="2" fillId="5" borderId="27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5" borderId="24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6" fillId="2" borderId="17" xfId="0" applyNumberFormat="1" applyFont="1" applyFill="1" applyBorder="1" applyAlignment="1">
      <alignment horizontal="center" vertical="center"/>
    </xf>
    <xf numFmtId="165" fontId="6" fillId="2" borderId="24" xfId="0" applyNumberFormat="1" applyFont="1" applyFill="1" applyBorder="1" applyAlignment="1">
      <alignment horizontal="center" vertical="center"/>
    </xf>
    <xf numFmtId="165" fontId="6" fillId="2" borderId="28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5" borderId="16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165" fontId="6" fillId="2" borderId="16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165" fontId="6" fillId="2" borderId="44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top"/>
    </xf>
    <xf numFmtId="165" fontId="2" fillId="5" borderId="70" xfId="0" applyNumberFormat="1" applyFont="1" applyFill="1" applyBorder="1" applyAlignment="1">
      <alignment horizontal="center" vertical="center"/>
    </xf>
    <xf numFmtId="165" fontId="2" fillId="5" borderId="45" xfId="0" applyNumberFormat="1" applyFont="1" applyFill="1" applyBorder="1" applyAlignment="1">
      <alignment horizontal="center" vertical="center"/>
    </xf>
    <xf numFmtId="165" fontId="7" fillId="5" borderId="44" xfId="0" applyNumberFormat="1" applyFont="1" applyFill="1" applyBorder="1" applyAlignment="1">
      <alignment horizontal="center" vertical="top"/>
    </xf>
    <xf numFmtId="165" fontId="3" fillId="5" borderId="42" xfId="0" applyNumberFormat="1" applyFont="1" applyFill="1" applyBorder="1" applyAlignment="1">
      <alignment horizontal="center" vertical="top"/>
    </xf>
    <xf numFmtId="165" fontId="3" fillId="5" borderId="43" xfId="0" applyNumberFormat="1" applyFont="1" applyFill="1" applyBorder="1" applyAlignment="1">
      <alignment horizontal="center" vertical="top"/>
    </xf>
    <xf numFmtId="165" fontId="3" fillId="5" borderId="46" xfId="0" applyNumberFormat="1" applyFont="1" applyFill="1" applyBorder="1" applyAlignment="1">
      <alignment horizontal="center" vertical="top"/>
    </xf>
    <xf numFmtId="165" fontId="3" fillId="10" borderId="41" xfId="0" applyNumberFormat="1" applyFont="1" applyFill="1" applyBorder="1" applyAlignment="1">
      <alignment horizontal="center" vertical="top"/>
    </xf>
    <xf numFmtId="165" fontId="3" fillId="5" borderId="41" xfId="0" applyNumberFormat="1" applyFont="1" applyFill="1" applyBorder="1" applyAlignment="1">
      <alignment horizontal="center" vertical="top"/>
    </xf>
    <xf numFmtId="0" fontId="3" fillId="5" borderId="26" xfId="0" applyFont="1" applyFill="1" applyBorder="1" applyAlignment="1">
      <alignment horizontal="center" vertical="top"/>
    </xf>
    <xf numFmtId="165" fontId="7" fillId="10" borderId="41" xfId="0" applyNumberFormat="1" applyFont="1" applyFill="1" applyBorder="1" applyAlignment="1">
      <alignment horizontal="center" vertical="top"/>
    </xf>
    <xf numFmtId="165" fontId="3" fillId="10" borderId="42" xfId="0" applyNumberFormat="1" applyFont="1" applyFill="1" applyBorder="1" applyAlignment="1">
      <alignment horizontal="center" vertical="top"/>
    </xf>
    <xf numFmtId="165" fontId="7" fillId="10" borderId="43" xfId="0" applyNumberFormat="1" applyFont="1" applyFill="1" applyBorder="1" applyAlignment="1">
      <alignment horizontal="center" vertical="top"/>
    </xf>
    <xf numFmtId="165" fontId="6" fillId="0" borderId="28" xfId="0" applyNumberFormat="1" applyFont="1" applyFill="1" applyBorder="1" applyAlignment="1">
      <alignment horizontal="center" vertical="top"/>
    </xf>
    <xf numFmtId="165" fontId="6" fillId="0" borderId="24" xfId="0" applyNumberFormat="1" applyFont="1" applyFill="1" applyBorder="1" applyAlignment="1">
      <alignment horizontal="center" vertical="top"/>
    </xf>
    <xf numFmtId="165" fontId="6" fillId="0" borderId="24" xfId="0" applyNumberFormat="1" applyFont="1" applyBorder="1" applyAlignment="1">
      <alignment horizontal="center" vertical="top"/>
    </xf>
    <xf numFmtId="165" fontId="18" fillId="5" borderId="29" xfId="0" applyNumberFormat="1" applyFont="1" applyFill="1" applyBorder="1" applyAlignment="1">
      <alignment horizontal="center" vertical="top"/>
    </xf>
    <xf numFmtId="165" fontId="6" fillId="0" borderId="23" xfId="0" applyNumberFormat="1" applyFont="1" applyFill="1" applyBorder="1" applyAlignment="1">
      <alignment horizontal="center" vertical="top"/>
    </xf>
    <xf numFmtId="165" fontId="6" fillId="5" borderId="23" xfId="0" applyNumberFormat="1" applyFont="1" applyFill="1" applyBorder="1" applyAlignment="1">
      <alignment horizontal="center" vertical="top"/>
    </xf>
    <xf numFmtId="165" fontId="6" fillId="0" borderId="23" xfId="0" applyNumberFormat="1" applyFont="1" applyBorder="1" applyAlignment="1">
      <alignment horizontal="center" vertical="top"/>
    </xf>
    <xf numFmtId="0" fontId="6" fillId="0" borderId="62" xfId="0" applyFont="1" applyBorder="1" applyAlignment="1">
      <alignment horizontal="center" vertical="top"/>
    </xf>
    <xf numFmtId="165" fontId="6" fillId="0" borderId="16" xfId="0" applyNumberFormat="1" applyFont="1" applyFill="1" applyBorder="1" applyAlignment="1">
      <alignment horizontal="center" vertical="top"/>
    </xf>
    <xf numFmtId="165" fontId="6" fillId="0" borderId="40" xfId="0" applyNumberFormat="1" applyFont="1" applyFill="1" applyBorder="1" applyAlignment="1">
      <alignment horizontal="center" vertical="top"/>
    </xf>
    <xf numFmtId="165" fontId="6" fillId="5" borderId="40" xfId="0" applyNumberFormat="1" applyFont="1" applyFill="1" applyBorder="1" applyAlignment="1">
      <alignment horizontal="center" vertical="top"/>
    </xf>
    <xf numFmtId="165" fontId="6" fillId="0" borderId="40" xfId="0" applyNumberFormat="1" applyFont="1" applyBorder="1" applyAlignment="1">
      <alignment horizontal="center" vertical="top"/>
    </xf>
    <xf numFmtId="165" fontId="6" fillId="0" borderId="25" xfId="0" applyNumberFormat="1" applyFont="1" applyBorder="1" applyAlignment="1">
      <alignment horizontal="center" vertical="top"/>
    </xf>
    <xf numFmtId="165" fontId="3" fillId="5" borderId="52" xfId="0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3" fillId="5" borderId="29" xfId="0" applyFont="1" applyFill="1" applyBorder="1" applyAlignment="1">
      <alignment horizontal="center" vertical="top"/>
    </xf>
    <xf numFmtId="165" fontId="2" fillId="5" borderId="45" xfId="0" applyNumberFormat="1" applyFont="1" applyFill="1" applyBorder="1" applyAlignment="1">
      <alignment horizontal="center" vertical="top"/>
    </xf>
    <xf numFmtId="165" fontId="2" fillId="5" borderId="89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0" fontId="3" fillId="5" borderId="48" xfId="0" applyFont="1" applyFill="1" applyBorder="1" applyAlignment="1">
      <alignment horizontal="center" vertical="top" wrapText="1"/>
    </xf>
    <xf numFmtId="165" fontId="2" fillId="5" borderId="48" xfId="0" applyNumberFormat="1" applyFont="1" applyFill="1" applyBorder="1" applyAlignment="1">
      <alignment horizontal="center" vertical="top"/>
    </xf>
    <xf numFmtId="165" fontId="6" fillId="0" borderId="6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5" fontId="6" fillId="5" borderId="37" xfId="0" applyNumberFormat="1" applyFont="1" applyFill="1" applyBorder="1" applyAlignment="1">
      <alignment horizontal="center" vertical="top" wrapText="1"/>
    </xf>
    <xf numFmtId="165" fontId="6" fillId="5" borderId="6" xfId="0" applyNumberFormat="1" applyFont="1" applyFill="1" applyBorder="1" applyAlignment="1">
      <alignment horizontal="center" vertical="top" wrapText="1"/>
    </xf>
    <xf numFmtId="165" fontId="6" fillId="5" borderId="0" xfId="0" applyNumberFormat="1" applyFont="1" applyFill="1" applyBorder="1" applyAlignment="1">
      <alignment horizontal="center" vertical="top" wrapText="1"/>
    </xf>
    <xf numFmtId="0" fontId="6" fillId="0" borderId="62" xfId="0" applyNumberFormat="1" applyFont="1" applyFill="1" applyBorder="1" applyAlignment="1">
      <alignment horizontal="center" vertical="top"/>
    </xf>
    <xf numFmtId="0" fontId="6" fillId="0" borderId="91" xfId="0" applyNumberFormat="1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6" fillId="2" borderId="92" xfId="0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top" wrapText="1"/>
    </xf>
    <xf numFmtId="165" fontId="7" fillId="0" borderId="25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top"/>
    </xf>
    <xf numFmtId="165" fontId="6" fillId="5" borderId="57" xfId="0" applyNumberFormat="1" applyFont="1" applyFill="1" applyBorder="1" applyAlignment="1">
      <alignment horizontal="center" vertical="top" wrapText="1"/>
    </xf>
    <xf numFmtId="165" fontId="7" fillId="0" borderId="69" xfId="0" applyNumberFormat="1" applyFont="1" applyFill="1" applyBorder="1" applyAlignment="1">
      <alignment horizontal="center" vertical="top"/>
    </xf>
    <xf numFmtId="165" fontId="2" fillId="0" borderId="16" xfId="0" applyNumberFormat="1" applyFont="1" applyFill="1" applyBorder="1" applyAlignment="1">
      <alignment horizontal="center" vertical="top"/>
    </xf>
    <xf numFmtId="165" fontId="7" fillId="5" borderId="69" xfId="0" applyNumberFormat="1" applyFont="1" applyFill="1" applyBorder="1" applyAlignment="1">
      <alignment horizontal="center" vertical="top"/>
    </xf>
    <xf numFmtId="165" fontId="2" fillId="5" borderId="16" xfId="0" applyNumberFormat="1" applyFont="1" applyFill="1" applyBorder="1" applyAlignment="1">
      <alignment horizontal="center" vertical="top"/>
    </xf>
    <xf numFmtId="165" fontId="2" fillId="0" borderId="69" xfId="0" applyNumberFormat="1" applyFont="1" applyFill="1" applyBorder="1" applyAlignment="1">
      <alignment horizontal="center" vertical="top"/>
    </xf>
    <xf numFmtId="165" fontId="2" fillId="0" borderId="31" xfId="0" applyNumberFormat="1" applyFont="1" applyFill="1" applyBorder="1" applyAlignment="1">
      <alignment horizontal="center" vertical="top"/>
    </xf>
    <xf numFmtId="165" fontId="2" fillId="0" borderId="25" xfId="0" applyNumberFormat="1" applyFont="1" applyFill="1" applyBorder="1" applyAlignment="1">
      <alignment horizontal="center" vertical="top"/>
    </xf>
    <xf numFmtId="165" fontId="6" fillId="5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6" fontId="6" fillId="2" borderId="22" xfId="0" applyNumberFormat="1" applyFont="1" applyFill="1" applyBorder="1" applyAlignment="1">
      <alignment horizontal="center" vertical="center"/>
    </xf>
    <xf numFmtId="166" fontId="6" fillId="2" borderId="17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center" vertical="center"/>
    </xf>
    <xf numFmtId="166" fontId="7" fillId="2" borderId="24" xfId="0" applyNumberFormat="1" applyFont="1" applyFill="1" applyBorder="1" applyAlignment="1">
      <alignment horizontal="center" vertical="center"/>
    </xf>
    <xf numFmtId="166" fontId="6" fillId="5" borderId="22" xfId="0" applyNumberFormat="1" applyFont="1" applyFill="1" applyBorder="1" applyAlignment="1">
      <alignment horizontal="center" vertical="center"/>
    </xf>
    <xf numFmtId="166" fontId="6" fillId="5" borderId="17" xfId="0" applyNumberFormat="1" applyFont="1" applyFill="1" applyBorder="1" applyAlignment="1">
      <alignment horizontal="center" vertical="center"/>
    </xf>
    <xf numFmtId="166" fontId="2" fillId="5" borderId="17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top" wrapText="1"/>
    </xf>
    <xf numFmtId="0" fontId="2" fillId="5" borderId="89" xfId="0" applyFont="1" applyFill="1" applyBorder="1" applyAlignment="1">
      <alignment horizontal="center" vertical="top" wrapText="1"/>
    </xf>
    <xf numFmtId="0" fontId="2" fillId="5" borderId="52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/>
    </xf>
    <xf numFmtId="0" fontId="3" fillId="5" borderId="29" xfId="0" applyNumberFormat="1" applyFont="1" applyFill="1" applyBorder="1" applyAlignment="1">
      <alignment horizontal="center" vertical="top"/>
    </xf>
    <xf numFmtId="167" fontId="6" fillId="2" borderId="32" xfId="0" applyNumberFormat="1" applyFont="1" applyFill="1" applyBorder="1" applyAlignment="1">
      <alignment horizontal="center" vertical="top"/>
    </xf>
    <xf numFmtId="167" fontId="6" fillId="2" borderId="33" xfId="0" applyNumberFormat="1" applyFont="1" applyFill="1" applyBorder="1" applyAlignment="1">
      <alignment horizontal="center" vertical="top"/>
    </xf>
    <xf numFmtId="167" fontId="2" fillId="0" borderId="33" xfId="0" applyNumberFormat="1" applyFont="1" applyFill="1" applyBorder="1" applyAlignment="1">
      <alignment horizontal="center" vertical="top"/>
    </xf>
    <xf numFmtId="167" fontId="6" fillId="5" borderId="32" xfId="0" applyNumberFormat="1" applyFont="1" applyFill="1" applyBorder="1" applyAlignment="1">
      <alignment horizontal="center" vertical="top"/>
    </xf>
    <xf numFmtId="167" fontId="6" fillId="5" borderId="33" xfId="0" applyNumberFormat="1" applyFont="1" applyFill="1" applyBorder="1" applyAlignment="1">
      <alignment horizontal="center" vertical="top"/>
    </xf>
    <xf numFmtId="167" fontId="2" fillId="5" borderId="33" xfId="0" applyNumberFormat="1" applyFont="1" applyFill="1" applyBorder="1" applyAlignment="1">
      <alignment horizontal="center" vertical="top"/>
    </xf>
    <xf numFmtId="167" fontId="7" fillId="5" borderId="24" xfId="0" applyNumberFormat="1" applyFont="1" applyFill="1" applyBorder="1" applyAlignment="1">
      <alignment horizontal="center" vertical="center"/>
    </xf>
    <xf numFmtId="167" fontId="2" fillId="2" borderId="33" xfId="0" applyNumberFormat="1" applyFont="1" applyFill="1" applyBorder="1" applyAlignment="1">
      <alignment horizontal="center" vertical="top"/>
    </xf>
    <xf numFmtId="167" fontId="6" fillId="0" borderId="94" xfId="0" applyNumberFormat="1" applyFont="1" applyFill="1" applyBorder="1" applyAlignment="1">
      <alignment horizontal="center" vertical="top"/>
    </xf>
    <xf numFmtId="167" fontId="2" fillId="2" borderId="36" xfId="0" applyNumberFormat="1" applyFont="1" applyFill="1" applyBorder="1" applyAlignment="1">
      <alignment horizontal="center" vertical="top"/>
    </xf>
    <xf numFmtId="167" fontId="6" fillId="2" borderId="31" xfId="0" applyNumberFormat="1" applyFont="1" applyFill="1" applyBorder="1" applyAlignment="1">
      <alignment horizontal="center" vertical="top"/>
    </xf>
    <xf numFmtId="167" fontId="2" fillId="2" borderId="16" xfId="0" applyNumberFormat="1" applyFont="1" applyFill="1" applyBorder="1" applyAlignment="1">
      <alignment horizontal="center" vertical="top"/>
    </xf>
    <xf numFmtId="167" fontId="2" fillId="0" borderId="16" xfId="0" applyNumberFormat="1" applyFont="1" applyFill="1" applyBorder="1" applyAlignment="1">
      <alignment horizontal="center" vertical="top"/>
    </xf>
    <xf numFmtId="167" fontId="6" fillId="0" borderId="25" xfId="0" applyNumberFormat="1" applyFont="1" applyFill="1" applyBorder="1" applyAlignment="1">
      <alignment horizontal="center" vertical="top"/>
    </xf>
    <xf numFmtId="167" fontId="2" fillId="2" borderId="25" xfId="0" applyNumberFormat="1" applyFont="1" applyFill="1" applyBorder="1" applyAlignment="1">
      <alignment horizontal="center" vertical="top"/>
    </xf>
    <xf numFmtId="167" fontId="3" fillId="5" borderId="14" xfId="0" applyNumberFormat="1" applyFont="1" applyFill="1" applyBorder="1" applyAlignment="1">
      <alignment horizontal="center" vertical="top"/>
    </xf>
    <xf numFmtId="167" fontId="3" fillId="5" borderId="1" xfId="0" applyNumberFormat="1" applyFont="1" applyFill="1" applyBorder="1" applyAlignment="1">
      <alignment horizontal="center" vertical="top"/>
    </xf>
    <xf numFmtId="167" fontId="3" fillId="5" borderId="29" xfId="0" applyNumberFormat="1" applyFont="1" applyFill="1" applyBorder="1" applyAlignment="1">
      <alignment horizontal="center" vertical="top"/>
    </xf>
    <xf numFmtId="167" fontId="2" fillId="0" borderId="17" xfId="0" applyNumberFormat="1" applyFont="1" applyFill="1" applyBorder="1" applyAlignment="1">
      <alignment horizontal="center" vertical="top"/>
    </xf>
    <xf numFmtId="167" fontId="7" fillId="0" borderId="24" xfId="0" applyNumberFormat="1" applyFont="1" applyFill="1" applyBorder="1" applyAlignment="1">
      <alignment horizontal="center" vertical="top"/>
    </xf>
    <xf numFmtId="167" fontId="2" fillId="5" borderId="17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top"/>
    </xf>
    <xf numFmtId="167" fontId="6" fillId="0" borderId="17" xfId="0" applyNumberFormat="1" applyFont="1" applyFill="1" applyBorder="1" applyAlignment="1">
      <alignment horizontal="center" vertical="top"/>
    </xf>
    <xf numFmtId="167" fontId="2" fillId="0" borderId="24" xfId="0" applyNumberFormat="1" applyFont="1" applyFill="1" applyBorder="1" applyAlignment="1">
      <alignment horizontal="center" vertical="top"/>
    </xf>
    <xf numFmtId="167" fontId="7" fillId="0" borderId="25" xfId="0" applyNumberFormat="1" applyFont="1" applyFill="1" applyBorder="1" applyAlignment="1">
      <alignment horizontal="center" vertical="top"/>
    </xf>
    <xf numFmtId="167" fontId="6" fillId="0" borderId="31" xfId="0" applyNumberFormat="1" applyFont="1" applyFill="1" applyBorder="1" applyAlignment="1">
      <alignment horizontal="center" vertical="top"/>
    </xf>
    <xf numFmtId="167" fontId="6" fillId="0" borderId="39" xfId="0" applyNumberFormat="1" applyFont="1" applyFill="1" applyBorder="1" applyAlignment="1">
      <alignment horizontal="center" vertical="top"/>
    </xf>
    <xf numFmtId="167" fontId="2" fillId="0" borderId="25" xfId="0" applyNumberFormat="1" applyFont="1" applyFill="1" applyBorder="1" applyAlignment="1">
      <alignment horizontal="center" vertical="top"/>
    </xf>
    <xf numFmtId="167" fontId="6" fillId="0" borderId="22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/>
    </xf>
    <xf numFmtId="167" fontId="6" fillId="5" borderId="22" xfId="0" applyNumberFormat="1" applyFont="1" applyFill="1" applyBorder="1" applyAlignment="1">
      <alignment horizontal="center" vertical="center"/>
    </xf>
    <xf numFmtId="167" fontId="6" fillId="5" borderId="17" xfId="0" applyNumberFormat="1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167" fontId="6" fillId="0" borderId="33" xfId="0" applyNumberFormat="1" applyFont="1" applyFill="1" applyBorder="1" applyAlignment="1">
      <alignment horizontal="center" vertical="center"/>
    </xf>
    <xf numFmtId="167" fontId="2" fillId="0" borderId="57" xfId="0" applyNumberFormat="1" applyFont="1" applyFill="1" applyBorder="1" applyAlignment="1">
      <alignment horizontal="center" vertical="center"/>
    </xf>
    <xf numFmtId="167" fontId="6" fillId="0" borderId="31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5" xfId="0" applyNumberFormat="1" applyFont="1" applyFill="1" applyBorder="1" applyAlignment="1">
      <alignment horizontal="center" vertical="center"/>
    </xf>
    <xf numFmtId="167" fontId="6" fillId="0" borderId="44" xfId="0" applyNumberFormat="1" applyFont="1" applyFill="1" applyBorder="1" applyAlignment="1">
      <alignment horizontal="center" vertical="center"/>
    </xf>
    <xf numFmtId="167" fontId="2" fillId="0" borderId="92" xfId="0" applyNumberFormat="1" applyFont="1" applyFill="1" applyBorder="1" applyAlignment="1">
      <alignment horizontal="center" vertical="center"/>
    </xf>
    <xf numFmtId="167" fontId="3" fillId="5" borderId="70" xfId="0" applyNumberFormat="1" applyFont="1" applyFill="1" applyBorder="1" applyAlignment="1">
      <alignment horizontal="center" vertical="top"/>
    </xf>
    <xf numFmtId="167" fontId="3" fillId="5" borderId="45" xfId="0" applyNumberFormat="1" applyFont="1" applyFill="1" applyBorder="1" applyAlignment="1">
      <alignment horizontal="center" vertical="top"/>
    </xf>
    <xf numFmtId="167" fontId="3" fillId="0" borderId="33" xfId="0" applyNumberFormat="1" applyFont="1" applyFill="1" applyBorder="1" applyAlignment="1">
      <alignment horizontal="center" vertical="top"/>
    </xf>
    <xf numFmtId="167" fontId="7" fillId="0" borderId="28" xfId="0" applyNumberFormat="1" applyFont="1" applyBorder="1" applyAlignment="1">
      <alignment horizontal="center" vertical="center"/>
    </xf>
    <xf numFmtId="167" fontId="7" fillId="0" borderId="17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center" vertical="top"/>
    </xf>
    <xf numFmtId="167" fontId="3" fillId="0" borderId="35" xfId="0" applyNumberFormat="1" applyFont="1" applyFill="1" applyBorder="1" applyAlignment="1">
      <alignment horizontal="center" vertical="top"/>
    </xf>
    <xf numFmtId="167" fontId="3" fillId="0" borderId="31" xfId="0" applyNumberFormat="1" applyFont="1" applyFill="1" applyBorder="1" applyAlignment="1">
      <alignment horizontal="center" vertical="top"/>
    </xf>
    <xf numFmtId="167" fontId="3" fillId="0" borderId="16" xfId="0" applyNumberFormat="1" applyFont="1" applyFill="1" applyBorder="1" applyAlignment="1">
      <alignment horizontal="center" vertical="top"/>
    </xf>
    <xf numFmtId="167" fontId="7" fillId="0" borderId="34" xfId="0" applyNumberFormat="1" applyFont="1" applyBorder="1" applyAlignment="1">
      <alignment horizontal="center" vertical="center"/>
    </xf>
    <xf numFmtId="167" fontId="7" fillId="0" borderId="33" xfId="0" applyNumberFormat="1" applyFont="1" applyBorder="1" applyAlignment="1">
      <alignment horizontal="center" vertical="center"/>
    </xf>
    <xf numFmtId="167" fontId="2" fillId="0" borderId="33" xfId="0" applyNumberFormat="1" applyFont="1" applyBorder="1" applyAlignment="1">
      <alignment horizontal="center" vertical="center"/>
    </xf>
    <xf numFmtId="167" fontId="7" fillId="0" borderId="36" xfId="0" applyNumberFormat="1" applyFont="1" applyBorder="1" applyAlignment="1">
      <alignment horizontal="center" vertical="center"/>
    </xf>
    <xf numFmtId="167" fontId="3" fillId="0" borderId="40" xfId="0" applyNumberFormat="1" applyFont="1" applyFill="1" applyBorder="1" applyAlignment="1">
      <alignment horizontal="center" vertical="top"/>
    </xf>
    <xf numFmtId="167" fontId="3" fillId="0" borderId="41" xfId="0" applyNumberFormat="1" applyFont="1" applyFill="1" applyBorder="1" applyAlignment="1">
      <alignment horizontal="center" vertical="top"/>
    </xf>
    <xf numFmtId="167" fontId="3" fillId="0" borderId="42" xfId="0" applyNumberFormat="1" applyFont="1" applyFill="1" applyBorder="1" applyAlignment="1">
      <alignment horizontal="center" vertical="top"/>
    </xf>
    <xf numFmtId="167" fontId="7" fillId="0" borderId="44" xfId="0" applyNumberFormat="1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/>
    </xf>
    <xf numFmtId="167" fontId="3" fillId="0" borderId="43" xfId="0" applyNumberFormat="1" applyFont="1" applyFill="1" applyBorder="1" applyAlignment="1">
      <alignment horizontal="center" vertical="top"/>
    </xf>
    <xf numFmtId="167" fontId="3" fillId="0" borderId="17" xfId="0" applyNumberFormat="1" applyFont="1" applyFill="1" applyBorder="1" applyAlignment="1">
      <alignment horizontal="center" vertical="top"/>
    </xf>
    <xf numFmtId="167" fontId="7" fillId="0" borderId="22" xfId="0" applyNumberFormat="1" applyFont="1" applyFill="1" applyBorder="1" applyAlignment="1">
      <alignment horizontal="center" vertical="top"/>
    </xf>
    <xf numFmtId="167" fontId="7" fillId="0" borderId="17" xfId="0" applyNumberFormat="1" applyFont="1" applyFill="1" applyBorder="1" applyAlignment="1">
      <alignment horizontal="center" vertical="top"/>
    </xf>
    <xf numFmtId="167" fontId="7" fillId="0" borderId="23" xfId="0" applyNumberFormat="1" applyFont="1" applyFill="1" applyBorder="1" applyAlignment="1">
      <alignment horizontal="center" vertical="top"/>
    </xf>
    <xf numFmtId="167" fontId="3" fillId="0" borderId="24" xfId="0" applyNumberFormat="1" applyFont="1" applyFill="1" applyBorder="1" applyAlignment="1">
      <alignment horizontal="center" vertical="top"/>
    </xf>
    <xf numFmtId="167" fontId="3" fillId="0" borderId="37" xfId="0" applyNumberFormat="1" applyFont="1" applyFill="1" applyBorder="1" applyAlignment="1">
      <alignment horizontal="center" vertical="top"/>
    </xf>
    <xf numFmtId="167" fontId="3" fillId="0" borderId="7" xfId="0" applyNumberFormat="1" applyFont="1" applyFill="1" applyBorder="1" applyAlignment="1">
      <alignment horizontal="center" vertical="top"/>
    </xf>
    <xf numFmtId="167" fontId="7" fillId="0" borderId="37" xfId="0" applyNumberFormat="1" applyFont="1" applyFill="1" applyBorder="1" applyAlignment="1">
      <alignment horizontal="center" vertical="top"/>
    </xf>
    <xf numFmtId="167" fontId="7" fillId="0" borderId="7" xfId="0" applyNumberFormat="1" applyFont="1" applyFill="1" applyBorder="1" applyAlignment="1">
      <alignment horizontal="center" vertical="top"/>
    </xf>
    <xf numFmtId="167" fontId="7" fillId="0" borderId="38" xfId="0" applyNumberFormat="1" applyFont="1" applyFill="1" applyBorder="1" applyAlignment="1">
      <alignment horizontal="center" vertical="top"/>
    </xf>
    <xf numFmtId="167" fontId="3" fillId="0" borderId="38" xfId="0" applyNumberFormat="1" applyFont="1" applyFill="1" applyBorder="1" applyAlignment="1">
      <alignment horizontal="center" vertical="top"/>
    </xf>
    <xf numFmtId="167" fontId="7" fillId="0" borderId="41" xfId="0" applyNumberFormat="1" applyFont="1" applyFill="1" applyBorder="1" applyAlignment="1">
      <alignment horizontal="center" vertical="top"/>
    </xf>
    <xf numFmtId="167" fontId="7" fillId="0" borderId="42" xfId="0" applyNumberFormat="1" applyFont="1" applyFill="1" applyBorder="1" applyAlignment="1">
      <alignment horizontal="center" vertical="top"/>
    </xf>
    <xf numFmtId="167" fontId="7" fillId="0" borderId="43" xfId="0" applyNumberFormat="1" applyFont="1" applyFill="1" applyBorder="1" applyAlignment="1">
      <alignment horizontal="center" vertical="top"/>
    </xf>
    <xf numFmtId="167" fontId="7" fillId="0" borderId="31" xfId="0" applyNumberFormat="1" applyFont="1" applyFill="1" applyBorder="1" applyAlignment="1">
      <alignment horizontal="center" vertical="top"/>
    </xf>
    <xf numFmtId="167" fontId="7" fillId="0" borderId="16" xfId="0" applyNumberFormat="1" applyFont="1" applyFill="1" applyBorder="1" applyAlignment="1">
      <alignment horizontal="center" vertical="top"/>
    </xf>
    <xf numFmtId="167" fontId="7" fillId="0" borderId="40" xfId="0" applyNumberFormat="1" applyFont="1" applyFill="1" applyBorder="1" applyAlignment="1">
      <alignment horizontal="center" vertical="top"/>
    </xf>
    <xf numFmtId="167" fontId="3" fillId="5" borderId="26" xfId="0" applyNumberFormat="1" applyFont="1" applyFill="1" applyBorder="1" applyAlignment="1">
      <alignment horizontal="center" vertical="top"/>
    </xf>
    <xf numFmtId="167" fontId="3" fillId="5" borderId="48" xfId="0" applyNumberFormat="1" applyFont="1" applyFill="1" applyBorder="1" applyAlignment="1">
      <alignment horizontal="center" vertical="top"/>
    </xf>
    <xf numFmtId="167" fontId="3" fillId="5" borderId="27" xfId="0" applyNumberFormat="1" applyFont="1" applyFill="1" applyBorder="1" applyAlignment="1">
      <alignment horizontal="center" vertical="top"/>
    </xf>
    <xf numFmtId="167" fontId="7" fillId="0" borderId="32" xfId="0" applyNumberFormat="1" applyFont="1" applyFill="1" applyBorder="1" applyAlignment="1">
      <alignment horizontal="center" vertical="top"/>
    </xf>
    <xf numFmtId="167" fontId="7" fillId="0" borderId="33" xfId="0" applyNumberFormat="1" applyFont="1" applyFill="1" applyBorder="1" applyAlignment="1">
      <alignment horizontal="center" vertical="top"/>
    </xf>
    <xf numFmtId="167" fontId="7" fillId="0" borderId="35" xfId="0" applyNumberFormat="1" applyFont="1" applyFill="1" applyBorder="1" applyAlignment="1">
      <alignment horizontal="center" vertical="top"/>
    </xf>
    <xf numFmtId="167" fontId="7" fillId="0" borderId="36" xfId="0" applyNumberFormat="1" applyFont="1" applyFill="1" applyBorder="1" applyAlignment="1">
      <alignment horizontal="center" vertical="top"/>
    </xf>
    <xf numFmtId="167" fontId="7" fillId="2" borderId="22" xfId="0" applyNumberFormat="1" applyFont="1" applyFill="1" applyBorder="1" applyAlignment="1">
      <alignment horizontal="center" vertical="top"/>
    </xf>
    <xf numFmtId="167" fontId="7" fillId="2" borderId="17" xfId="0" applyNumberFormat="1" applyFont="1" applyFill="1" applyBorder="1" applyAlignment="1">
      <alignment horizontal="center" vertical="top"/>
    </xf>
    <xf numFmtId="167" fontId="7" fillId="2" borderId="95" xfId="0" applyNumberFormat="1" applyFont="1" applyFill="1" applyBorder="1" applyAlignment="1">
      <alignment horizontal="center" vertical="top"/>
    </xf>
    <xf numFmtId="167" fontId="7" fillId="2" borderId="24" xfId="0" applyNumberFormat="1" applyFont="1" applyFill="1" applyBorder="1" applyAlignment="1">
      <alignment horizontal="center" vertical="top"/>
    </xf>
    <xf numFmtId="167" fontId="3" fillId="0" borderId="46" xfId="0" applyNumberFormat="1" applyFont="1" applyFill="1" applyBorder="1" applyAlignment="1">
      <alignment horizontal="center" vertical="top"/>
    </xf>
    <xf numFmtId="167" fontId="7" fillId="2" borderId="42" xfId="0" applyNumberFormat="1" applyFont="1" applyFill="1" applyBorder="1" applyAlignment="1">
      <alignment horizontal="center" vertical="top"/>
    </xf>
    <xf numFmtId="167" fontId="7" fillId="2" borderId="46" xfId="0" applyNumberFormat="1" applyFont="1" applyFill="1" applyBorder="1" applyAlignment="1">
      <alignment horizontal="center" vertical="top"/>
    </xf>
    <xf numFmtId="167" fontId="7" fillId="2" borderId="7" xfId="0" applyNumberFormat="1" applyFont="1" applyFill="1" applyBorder="1" applyAlignment="1">
      <alignment horizontal="center" vertical="top"/>
    </xf>
    <xf numFmtId="167" fontId="7" fillId="2" borderId="39" xfId="0" applyNumberFormat="1" applyFont="1" applyFill="1" applyBorder="1" applyAlignment="1">
      <alignment horizontal="center" vertical="top"/>
    </xf>
    <xf numFmtId="49" fontId="2" fillId="3" borderId="96" xfId="0" applyNumberFormat="1" applyFont="1" applyFill="1" applyBorder="1" applyAlignment="1">
      <alignment horizontal="center" vertical="top" wrapText="1"/>
    </xf>
    <xf numFmtId="165" fontId="6" fillId="5" borderId="28" xfId="0" applyNumberFormat="1" applyFont="1" applyFill="1" applyBorder="1" applyAlignment="1">
      <alignment horizontal="center" vertical="center"/>
    </xf>
    <xf numFmtId="165" fontId="6" fillId="5" borderId="23" xfId="0" applyNumberFormat="1" applyFont="1" applyFill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49" fontId="2" fillId="3" borderId="97" xfId="0" applyNumberFormat="1" applyFont="1" applyFill="1" applyBorder="1" applyAlignment="1">
      <alignment vertical="top" wrapText="1"/>
    </xf>
    <xf numFmtId="165" fontId="6" fillId="0" borderId="39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top" wrapText="1"/>
    </xf>
    <xf numFmtId="165" fontId="6" fillId="0" borderId="41" xfId="0" applyNumberFormat="1" applyFont="1" applyFill="1" applyBorder="1" applyAlignment="1">
      <alignment horizontal="center" vertical="center"/>
    </xf>
    <xf numFmtId="165" fontId="6" fillId="0" borderId="42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/>
    </xf>
    <xf numFmtId="165" fontId="6" fillId="5" borderId="45" xfId="0" applyNumberFormat="1" applyFont="1" applyFill="1" applyBorder="1" applyAlignment="1">
      <alignment horizontal="center" vertical="center"/>
    </xf>
    <xf numFmtId="165" fontId="6" fillId="5" borderId="42" xfId="0" applyNumberFormat="1" applyFont="1" applyFill="1" applyBorder="1" applyAlignment="1">
      <alignment horizontal="center" vertical="center"/>
    </xf>
    <xf numFmtId="165" fontId="6" fillId="5" borderId="38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165" fontId="7" fillId="5" borderId="28" xfId="0" applyNumberFormat="1" applyFont="1" applyFill="1" applyBorder="1" applyAlignment="1">
      <alignment horizontal="center" vertical="top"/>
    </xf>
    <xf numFmtId="166" fontId="6" fillId="2" borderId="31" xfId="0" applyNumberFormat="1" applyFont="1" applyFill="1" applyBorder="1" applyAlignment="1">
      <alignment horizontal="center" vertical="top"/>
    </xf>
    <xf numFmtId="166" fontId="7" fillId="2" borderId="36" xfId="0" applyNumberFormat="1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 horizontal="center" vertical="top"/>
    </xf>
    <xf numFmtId="166" fontId="6" fillId="5" borderId="34" xfId="0" applyNumberFormat="1" applyFont="1" applyFill="1" applyBorder="1" applyAlignment="1">
      <alignment horizontal="center" vertical="center"/>
    </xf>
    <xf numFmtId="166" fontId="6" fillId="5" borderId="33" xfId="0" applyNumberFormat="1" applyFont="1" applyFill="1" applyBorder="1" applyAlignment="1">
      <alignment horizontal="center" vertical="center"/>
    </xf>
    <xf numFmtId="166" fontId="2" fillId="5" borderId="33" xfId="0" applyNumberFormat="1" applyFont="1" applyFill="1" applyBorder="1" applyAlignment="1">
      <alignment horizontal="center" vertical="center"/>
    </xf>
    <xf numFmtId="166" fontId="6" fillId="0" borderId="31" xfId="0" applyNumberFormat="1" applyFont="1" applyFill="1" applyBorder="1" applyAlignment="1">
      <alignment horizontal="center" vertical="top"/>
    </xf>
    <xf numFmtId="166" fontId="2" fillId="0" borderId="16" xfId="0" applyNumberFormat="1" applyFont="1" applyFill="1" applyBorder="1" applyAlignment="1">
      <alignment horizontal="center" vertical="top"/>
    </xf>
    <xf numFmtId="166" fontId="6" fillId="5" borderId="44" xfId="0" applyNumberFormat="1" applyFont="1" applyFill="1" applyBorder="1" applyAlignment="1">
      <alignment horizontal="center" vertical="center"/>
    </xf>
    <xf numFmtId="166" fontId="2" fillId="5" borderId="16" xfId="0" applyNumberFormat="1" applyFont="1" applyFill="1" applyBorder="1" applyAlignment="1">
      <alignment horizontal="center" vertical="center"/>
    </xf>
    <xf numFmtId="166" fontId="6" fillId="2" borderId="24" xfId="0" applyNumberFormat="1" applyFont="1" applyFill="1" applyBorder="1" applyAlignment="1">
      <alignment horizontal="center" vertical="center"/>
    </xf>
    <xf numFmtId="166" fontId="3" fillId="0" borderId="32" xfId="0" applyNumberFormat="1" applyFont="1" applyFill="1" applyBorder="1" applyAlignment="1">
      <alignment horizontal="center" vertical="top"/>
    </xf>
    <xf numFmtId="166" fontId="3" fillId="0" borderId="33" xfId="0" applyNumberFormat="1" applyFont="1" applyFill="1" applyBorder="1" applyAlignment="1">
      <alignment horizontal="center" vertical="top"/>
    </xf>
    <xf numFmtId="166" fontId="3" fillId="0" borderId="31" xfId="0" applyNumberFormat="1" applyFont="1" applyFill="1" applyBorder="1" applyAlignment="1">
      <alignment horizontal="center" vertical="top"/>
    </xf>
    <xf numFmtId="166" fontId="3" fillId="0" borderId="16" xfId="0" applyNumberFormat="1" applyFont="1" applyFill="1" applyBorder="1" applyAlignment="1">
      <alignment horizontal="center" vertical="top"/>
    </xf>
    <xf numFmtId="166" fontId="6" fillId="5" borderId="32" xfId="0" applyNumberFormat="1" applyFont="1" applyFill="1" applyBorder="1" applyAlignment="1">
      <alignment horizontal="center" vertical="center"/>
    </xf>
    <xf numFmtId="166" fontId="3" fillId="0" borderId="41" xfId="0" applyNumberFormat="1" applyFont="1" applyFill="1" applyBorder="1" applyAlignment="1">
      <alignment horizontal="center" vertical="top"/>
    </xf>
    <xf numFmtId="166" fontId="3" fillId="0" borderId="42" xfId="0" applyNumberFormat="1" applyFont="1" applyFill="1" applyBorder="1" applyAlignment="1">
      <alignment horizontal="center" vertical="top"/>
    </xf>
    <xf numFmtId="166" fontId="6" fillId="5" borderId="31" xfId="0" applyNumberFormat="1" applyFont="1" applyFill="1" applyBorder="1" applyAlignment="1">
      <alignment horizontal="center" vertical="center"/>
    </xf>
    <xf numFmtId="166" fontId="3" fillId="5" borderId="70" xfId="0" applyNumberFormat="1" applyFont="1" applyFill="1" applyBorder="1" applyAlignment="1">
      <alignment horizontal="center" vertical="top"/>
    </xf>
    <xf numFmtId="166" fontId="3" fillId="0" borderId="22" xfId="0" applyNumberFormat="1" applyFont="1" applyFill="1" applyBorder="1" applyAlignment="1">
      <alignment horizontal="center" vertical="top"/>
    </xf>
    <xf numFmtId="166" fontId="3" fillId="0" borderId="17" xfId="0" applyNumberFormat="1" applyFont="1" applyFill="1" applyBorder="1" applyAlignment="1">
      <alignment horizontal="center" vertical="top"/>
    </xf>
    <xf numFmtId="166" fontId="7" fillId="5" borderId="28" xfId="0" applyNumberFormat="1" applyFont="1" applyFill="1" applyBorder="1" applyAlignment="1">
      <alignment horizontal="center" vertical="top"/>
    </xf>
    <xf numFmtId="166" fontId="7" fillId="5" borderId="17" xfId="0" applyNumberFormat="1" applyFont="1" applyFill="1" applyBorder="1" applyAlignment="1">
      <alignment horizontal="center" vertical="top"/>
    </xf>
    <xf numFmtId="166" fontId="3" fillId="0" borderId="37" xfId="0" applyNumberFormat="1" applyFont="1" applyFill="1" applyBorder="1" applyAlignment="1">
      <alignment horizontal="center" vertical="top"/>
    </xf>
    <xf numFmtId="166" fontId="3" fillId="0" borderId="7" xfId="0" applyNumberFormat="1" applyFont="1" applyFill="1" applyBorder="1" applyAlignment="1">
      <alignment horizontal="center" vertical="top"/>
    </xf>
    <xf numFmtId="166" fontId="7" fillId="5" borderId="6" xfId="0" applyNumberFormat="1" applyFont="1" applyFill="1" applyBorder="1" applyAlignment="1">
      <alignment horizontal="center" vertical="top"/>
    </xf>
    <xf numFmtId="166" fontId="7" fillId="5" borderId="7" xfId="0" applyNumberFormat="1" applyFont="1" applyFill="1" applyBorder="1" applyAlignment="1">
      <alignment horizontal="center" vertical="top"/>
    </xf>
    <xf numFmtId="166" fontId="7" fillId="5" borderId="45" xfId="0" applyNumberFormat="1" applyFont="1" applyFill="1" applyBorder="1" applyAlignment="1">
      <alignment horizontal="center" vertical="top"/>
    </xf>
    <xf numFmtId="166" fontId="7" fillId="5" borderId="42" xfId="0" applyNumberFormat="1" applyFont="1" applyFill="1" applyBorder="1" applyAlignment="1">
      <alignment horizontal="center" vertical="top"/>
    </xf>
    <xf numFmtId="166" fontId="7" fillId="0" borderId="32" xfId="0" applyNumberFormat="1" applyFont="1" applyFill="1" applyBorder="1" applyAlignment="1">
      <alignment horizontal="center" vertical="top"/>
    </xf>
    <xf numFmtId="166" fontId="7" fillId="0" borderId="33" xfId="0" applyNumberFormat="1" applyFont="1" applyFill="1" applyBorder="1" applyAlignment="1">
      <alignment horizontal="center" vertical="top"/>
    </xf>
    <xf numFmtId="166" fontId="7" fillId="5" borderId="32" xfId="0" applyNumberFormat="1" applyFont="1" applyFill="1" applyBorder="1" applyAlignment="1">
      <alignment horizontal="center" vertical="top"/>
    </xf>
    <xf numFmtId="166" fontId="7" fillId="5" borderId="33" xfId="0" applyNumberFormat="1" applyFont="1" applyFill="1" applyBorder="1" applyAlignment="1">
      <alignment horizontal="center" vertical="top"/>
    </xf>
    <xf numFmtId="166" fontId="7" fillId="0" borderId="31" xfId="0" applyNumberFormat="1" applyFont="1" applyFill="1" applyBorder="1" applyAlignment="1">
      <alignment horizontal="center" vertical="top"/>
    </xf>
    <xf numFmtId="166" fontId="7" fillId="0" borderId="16" xfId="0" applyNumberFormat="1" applyFont="1" applyFill="1" applyBorder="1" applyAlignment="1">
      <alignment horizontal="center" vertical="top"/>
    </xf>
    <xf numFmtId="166" fontId="7" fillId="5" borderId="31" xfId="0" applyNumberFormat="1" applyFont="1" applyFill="1" applyBorder="1" applyAlignment="1">
      <alignment horizontal="center" vertical="top"/>
    </xf>
    <xf numFmtId="166" fontId="7" fillId="5" borderId="16" xfId="0" applyNumberFormat="1" applyFont="1" applyFill="1" applyBorder="1" applyAlignment="1">
      <alignment horizontal="center" vertical="top"/>
    </xf>
    <xf numFmtId="166" fontId="7" fillId="2" borderId="41" xfId="0" applyNumberFormat="1" applyFont="1" applyFill="1" applyBorder="1" applyAlignment="1">
      <alignment horizontal="center" vertical="top"/>
    </xf>
    <xf numFmtId="166" fontId="7" fillId="2" borderId="42" xfId="0" applyNumberFormat="1" applyFont="1" applyFill="1" applyBorder="1" applyAlignment="1">
      <alignment horizontal="center" vertical="top"/>
    </xf>
    <xf numFmtId="166" fontId="7" fillId="2" borderId="43" xfId="0" applyNumberFormat="1" applyFont="1" applyFill="1" applyBorder="1" applyAlignment="1">
      <alignment horizontal="center" vertical="top"/>
    </xf>
    <xf numFmtId="166" fontId="7" fillId="2" borderId="37" xfId="0" applyNumberFormat="1" applyFont="1" applyFill="1" applyBorder="1" applyAlignment="1">
      <alignment horizontal="center" vertical="top"/>
    </xf>
    <xf numFmtId="166" fontId="7" fillId="2" borderId="7" xfId="0" applyNumberFormat="1" applyFont="1" applyFill="1" applyBorder="1" applyAlignment="1">
      <alignment horizontal="center" vertical="top"/>
    </xf>
    <xf numFmtId="166" fontId="7" fillId="2" borderId="6" xfId="0" applyNumberFormat="1" applyFont="1" applyFill="1" applyBorder="1" applyAlignment="1">
      <alignment horizontal="center" vertical="top"/>
    </xf>
    <xf numFmtId="166" fontId="7" fillId="2" borderId="0" xfId="0" applyNumberFormat="1" applyFont="1" applyFill="1" applyBorder="1" applyAlignment="1">
      <alignment horizontal="center" vertical="top"/>
    </xf>
    <xf numFmtId="166" fontId="7" fillId="2" borderId="46" xfId="0" applyNumberFormat="1" applyFont="1" applyFill="1" applyBorder="1" applyAlignment="1">
      <alignment horizontal="center" vertical="top"/>
    </xf>
    <xf numFmtId="166" fontId="7" fillId="2" borderId="45" xfId="0" applyNumberFormat="1" applyFont="1" applyFill="1" applyBorder="1" applyAlignment="1">
      <alignment horizontal="center" vertical="top"/>
    </xf>
    <xf numFmtId="166" fontId="7" fillId="2" borderId="89" xfId="0" applyNumberFormat="1" applyFont="1" applyFill="1" applyBorder="1" applyAlignment="1">
      <alignment horizontal="center" vertical="top"/>
    </xf>
    <xf numFmtId="166" fontId="3" fillId="5" borderId="48" xfId="0" applyNumberFormat="1" applyFont="1" applyFill="1" applyBorder="1" applyAlignment="1">
      <alignment horizontal="center" vertical="top"/>
    </xf>
    <xf numFmtId="166" fontId="7" fillId="5" borderId="23" xfId="0" applyNumberFormat="1" applyFont="1" applyFill="1" applyBorder="1" applyAlignment="1">
      <alignment horizontal="center" vertical="top"/>
    </xf>
    <xf numFmtId="165" fontId="7" fillId="13" borderId="17" xfId="0" applyNumberFormat="1" applyFont="1" applyFill="1" applyBorder="1" applyAlignment="1">
      <alignment horizontal="center" vertical="top"/>
    </xf>
    <xf numFmtId="165" fontId="7" fillId="13" borderId="33" xfId="0" applyNumberFormat="1" applyFont="1" applyFill="1" applyBorder="1" applyAlignment="1">
      <alignment horizontal="center" vertical="top"/>
    </xf>
    <xf numFmtId="165" fontId="7" fillId="13" borderId="16" xfId="0" applyNumberFormat="1" applyFont="1" applyFill="1" applyBorder="1" applyAlignment="1">
      <alignment horizontal="center" vertical="top"/>
    </xf>
    <xf numFmtId="165" fontId="7" fillId="10" borderId="33" xfId="0" applyNumberFormat="1" applyFont="1" applyFill="1" applyBorder="1" applyAlignment="1">
      <alignment horizontal="center" vertical="top"/>
    </xf>
    <xf numFmtId="165" fontId="7" fillId="10" borderId="16" xfId="0" applyNumberFormat="1" applyFont="1" applyFill="1" applyBorder="1" applyAlignment="1">
      <alignment horizontal="center" vertical="top"/>
    </xf>
    <xf numFmtId="165" fontId="6" fillId="0" borderId="16" xfId="0" applyNumberFormat="1" applyFont="1" applyFill="1" applyBorder="1" applyAlignment="1">
      <alignment horizontal="center" vertical="top" wrapText="1"/>
    </xf>
    <xf numFmtId="167" fontId="6" fillId="0" borderId="24" xfId="0" applyNumberFormat="1" applyFont="1" applyFill="1" applyBorder="1" applyAlignment="1">
      <alignment horizontal="center" vertical="top"/>
    </xf>
    <xf numFmtId="0" fontId="6" fillId="2" borderId="55" xfId="0" applyFont="1" applyFill="1" applyBorder="1" applyAlignment="1">
      <alignment horizontal="center" vertical="top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44" xfId="0" applyNumberFormat="1" applyFont="1" applyFill="1" applyBorder="1" applyAlignment="1">
      <alignment horizontal="center" vertical="center"/>
    </xf>
    <xf numFmtId="49" fontId="7" fillId="13" borderId="4" xfId="0" applyNumberFormat="1" applyFont="1" applyFill="1" applyBorder="1" applyAlignment="1">
      <alignment horizontal="left" vertical="top" wrapText="1"/>
    </xf>
    <xf numFmtId="166" fontId="7" fillId="5" borderId="35" xfId="0" applyNumberFormat="1" applyFont="1" applyFill="1" applyBorder="1" applyAlignment="1">
      <alignment horizontal="center" vertical="top"/>
    </xf>
    <xf numFmtId="166" fontId="7" fillId="2" borderId="32" xfId="0" applyNumberFormat="1" applyFont="1" applyFill="1" applyBorder="1" applyAlignment="1">
      <alignment horizontal="center" vertical="top"/>
    </xf>
    <xf numFmtId="166" fontId="7" fillId="2" borderId="33" xfId="0" applyNumberFormat="1" applyFont="1" applyFill="1" applyBorder="1" applyAlignment="1">
      <alignment horizontal="center" vertical="top"/>
    </xf>
    <xf numFmtId="166" fontId="7" fillId="2" borderId="34" xfId="0" applyNumberFormat="1" applyFont="1" applyFill="1" applyBorder="1" applyAlignment="1">
      <alignment horizontal="center" vertical="top"/>
    </xf>
    <xf numFmtId="166" fontId="7" fillId="2" borderId="60" xfId="0" applyNumberFormat="1" applyFont="1" applyFill="1" applyBorder="1" applyAlignment="1">
      <alignment horizontal="center" vertical="top"/>
    </xf>
    <xf numFmtId="167" fontId="7" fillId="2" borderId="33" xfId="0" applyNumberFormat="1" applyFont="1" applyFill="1" applyBorder="1" applyAlignment="1">
      <alignment horizontal="center" vertical="top"/>
    </xf>
    <xf numFmtId="167" fontId="2" fillId="0" borderId="46" xfId="0" applyNumberFormat="1" applyFont="1" applyFill="1" applyBorder="1" applyAlignment="1">
      <alignment horizontal="center" vertical="top"/>
    </xf>
    <xf numFmtId="167" fontId="3" fillId="5" borderId="16" xfId="0" applyNumberFormat="1" applyFont="1" applyFill="1" applyBorder="1" applyAlignment="1">
      <alignment horizontal="center" vertical="top"/>
    </xf>
    <xf numFmtId="166" fontId="7" fillId="0" borderId="22" xfId="0" applyNumberFormat="1" applyFont="1" applyFill="1" applyBorder="1" applyAlignment="1">
      <alignment horizontal="center" vertical="top"/>
    </xf>
    <xf numFmtId="166" fontId="7" fillId="0" borderId="17" xfId="0" applyNumberFormat="1" applyFont="1" applyFill="1" applyBorder="1" applyAlignment="1">
      <alignment horizontal="center" vertical="top"/>
    </xf>
    <xf numFmtId="166" fontId="7" fillId="5" borderId="22" xfId="0" applyNumberFormat="1" applyFont="1" applyFill="1" applyBorder="1" applyAlignment="1">
      <alignment horizontal="center" vertical="top"/>
    </xf>
    <xf numFmtId="166" fontId="7" fillId="5" borderId="40" xfId="0" applyNumberFormat="1" applyFont="1" applyFill="1" applyBorder="1" applyAlignment="1">
      <alignment horizontal="center" vertical="top"/>
    </xf>
    <xf numFmtId="166" fontId="6" fillId="2" borderId="34" xfId="0" applyNumberFormat="1" applyFont="1" applyFill="1" applyBorder="1" applyAlignment="1">
      <alignment horizontal="center" vertical="top"/>
    </xf>
    <xf numFmtId="166" fontId="6" fillId="2" borderId="33" xfId="0" applyNumberFormat="1" applyFont="1" applyFill="1" applyBorder="1" applyAlignment="1">
      <alignment horizontal="center" vertical="top"/>
    </xf>
    <xf numFmtId="166" fontId="2" fillId="2" borderId="33" xfId="0" applyNumberFormat="1" applyFont="1" applyFill="1" applyBorder="1" applyAlignment="1">
      <alignment horizontal="center" vertical="top"/>
    </xf>
    <xf numFmtId="166" fontId="6" fillId="2" borderId="45" xfId="0" applyNumberFormat="1" applyFont="1" applyFill="1" applyBorder="1" applyAlignment="1">
      <alignment horizontal="center" vertical="top"/>
    </xf>
    <xf numFmtId="166" fontId="2" fillId="2" borderId="42" xfId="0" applyNumberFormat="1" applyFont="1" applyFill="1" applyBorder="1" applyAlignment="1">
      <alignment horizontal="center" vertical="top"/>
    </xf>
    <xf numFmtId="166" fontId="6" fillId="5" borderId="41" xfId="0" applyNumberFormat="1" applyFont="1" applyFill="1" applyBorder="1" applyAlignment="1">
      <alignment horizontal="center" vertical="top"/>
    </xf>
    <xf numFmtId="166" fontId="2" fillId="5" borderId="42" xfId="0" applyNumberFormat="1" applyFont="1" applyFill="1" applyBorder="1" applyAlignment="1">
      <alignment horizontal="center" vertical="top"/>
    </xf>
    <xf numFmtId="166" fontId="6" fillId="5" borderId="46" xfId="0" applyNumberFormat="1" applyFont="1" applyFill="1" applyBorder="1" applyAlignment="1">
      <alignment horizontal="center" vertical="top"/>
    </xf>
    <xf numFmtId="166" fontId="6" fillId="2" borderId="22" xfId="0" applyNumberFormat="1" applyFont="1" applyFill="1" applyBorder="1" applyAlignment="1">
      <alignment horizontal="center" vertical="top"/>
    </xf>
    <xf numFmtId="166" fontId="6" fillId="2" borderId="17" xfId="0" applyNumberFormat="1" applyFont="1" applyFill="1" applyBorder="1" applyAlignment="1">
      <alignment horizontal="center" vertical="top"/>
    </xf>
    <xf numFmtId="166" fontId="7" fillId="0" borderId="24" xfId="0" applyNumberFormat="1" applyFont="1" applyFill="1" applyBorder="1" applyAlignment="1">
      <alignment horizontal="center" vertical="top"/>
    </xf>
    <xf numFmtId="166" fontId="6" fillId="5" borderId="28" xfId="0" applyNumberFormat="1" applyFont="1" applyFill="1" applyBorder="1" applyAlignment="1">
      <alignment horizontal="center" vertical="center"/>
    </xf>
    <xf numFmtId="166" fontId="2" fillId="5" borderId="28" xfId="0" applyNumberFormat="1" applyFont="1" applyFill="1" applyBorder="1" applyAlignment="1">
      <alignment horizontal="center" vertical="center"/>
    </xf>
    <xf numFmtId="166" fontId="2" fillId="2" borderId="16" xfId="0" applyNumberFormat="1" applyFont="1" applyFill="1" applyBorder="1" applyAlignment="1">
      <alignment horizontal="center" vertical="top"/>
    </xf>
    <xf numFmtId="166" fontId="2" fillId="5" borderId="44" xfId="0" applyNumberFormat="1" applyFont="1" applyFill="1" applyBorder="1" applyAlignment="1">
      <alignment horizontal="center" vertical="center"/>
    </xf>
    <xf numFmtId="166" fontId="7" fillId="5" borderId="36" xfId="0" applyNumberFormat="1" applyFont="1" applyFill="1" applyBorder="1" applyAlignment="1">
      <alignment horizontal="center" vertical="center"/>
    </xf>
    <xf numFmtId="166" fontId="6" fillId="5" borderId="31" xfId="0" applyNumberFormat="1" applyFont="1" applyFill="1" applyBorder="1" applyAlignment="1">
      <alignment horizontal="center" vertical="top"/>
    </xf>
    <xf numFmtId="166" fontId="2" fillId="5" borderId="16" xfId="0" applyNumberFormat="1" applyFont="1" applyFill="1" applyBorder="1" applyAlignment="1">
      <alignment horizontal="center" vertical="top"/>
    </xf>
    <xf numFmtId="166" fontId="7" fillId="10" borderId="32" xfId="0" applyNumberFormat="1" applyFont="1" applyFill="1" applyBorder="1" applyAlignment="1">
      <alignment horizontal="center" vertical="top"/>
    </xf>
    <xf numFmtId="166" fontId="7" fillId="10" borderId="33" xfId="0" applyNumberFormat="1" applyFont="1" applyFill="1" applyBorder="1" applyAlignment="1">
      <alignment horizontal="center" vertical="top"/>
    </xf>
    <xf numFmtId="166" fontId="7" fillId="10" borderId="35" xfId="0" applyNumberFormat="1" applyFont="1" applyFill="1" applyBorder="1" applyAlignment="1">
      <alignment horizontal="center" vertical="top"/>
    </xf>
    <xf numFmtId="166" fontId="7" fillId="10" borderId="36" xfId="0" applyNumberFormat="1" applyFont="1" applyFill="1" applyBorder="1" applyAlignment="1">
      <alignment horizontal="center" vertical="top"/>
    </xf>
    <xf numFmtId="166" fontId="7" fillId="10" borderId="37" xfId="0" applyNumberFormat="1" applyFont="1" applyFill="1" applyBorder="1" applyAlignment="1">
      <alignment horizontal="center" vertical="top"/>
    </xf>
    <xf numFmtId="166" fontId="7" fillId="10" borderId="7" xfId="0" applyNumberFormat="1" applyFont="1" applyFill="1" applyBorder="1" applyAlignment="1">
      <alignment horizontal="center" vertical="top"/>
    </xf>
    <xf numFmtId="166" fontId="7" fillId="10" borderId="38" xfId="0" applyNumberFormat="1" applyFont="1" applyFill="1" applyBorder="1" applyAlignment="1">
      <alignment horizontal="center" vertical="top"/>
    </xf>
    <xf numFmtId="166" fontId="7" fillId="10" borderId="39" xfId="0" applyNumberFormat="1" applyFont="1" applyFill="1" applyBorder="1" applyAlignment="1">
      <alignment horizontal="center" vertical="top"/>
    </xf>
    <xf numFmtId="166" fontId="7" fillId="10" borderId="41" xfId="0" applyNumberFormat="1" applyFont="1" applyFill="1" applyBorder="1" applyAlignment="1">
      <alignment horizontal="center" vertical="top"/>
    </xf>
    <xf numFmtId="166" fontId="7" fillId="10" borderId="42" xfId="0" applyNumberFormat="1" applyFont="1" applyFill="1" applyBorder="1" applyAlignment="1">
      <alignment horizontal="center" vertical="top"/>
    </xf>
    <xf numFmtId="166" fontId="7" fillId="10" borderId="43" xfId="0" applyNumberFormat="1" applyFont="1" applyFill="1" applyBorder="1" applyAlignment="1">
      <alignment horizontal="center" vertical="top"/>
    </xf>
    <xf numFmtId="166" fontId="7" fillId="10" borderId="46" xfId="0" applyNumberFormat="1" applyFont="1" applyFill="1" applyBorder="1" applyAlignment="1">
      <alignment horizontal="center" vertical="top"/>
    </xf>
    <xf numFmtId="166" fontId="7" fillId="13" borderId="32" xfId="0" applyNumberFormat="1" applyFont="1" applyFill="1" applyBorder="1" applyAlignment="1">
      <alignment horizontal="center" vertical="top"/>
    </xf>
    <xf numFmtId="166" fontId="7" fillId="13" borderId="33" xfId="0" applyNumberFormat="1" applyFont="1" applyFill="1" applyBorder="1" applyAlignment="1">
      <alignment horizontal="center" vertical="top"/>
    </xf>
    <xf numFmtId="166" fontId="7" fillId="13" borderId="35" xfId="0" applyNumberFormat="1" applyFont="1" applyFill="1" applyBorder="1" applyAlignment="1">
      <alignment horizontal="center" vertical="top"/>
    </xf>
    <xf numFmtId="166" fontId="7" fillId="13" borderId="7" xfId="0" applyNumberFormat="1" applyFont="1" applyFill="1" applyBorder="1" applyAlignment="1">
      <alignment horizontal="center" vertical="top"/>
    </xf>
    <xf numFmtId="166" fontId="7" fillId="13" borderId="38" xfId="0" applyNumberFormat="1" applyFont="1" applyFill="1" applyBorder="1" applyAlignment="1">
      <alignment horizontal="center" vertical="top"/>
    </xf>
    <xf numFmtId="166" fontId="7" fillId="13" borderId="31" xfId="0" applyNumberFormat="1" applyFont="1" applyFill="1" applyBorder="1" applyAlignment="1">
      <alignment horizontal="center" vertical="top"/>
    </xf>
    <xf numFmtId="166" fontId="7" fillId="13" borderId="42" xfId="0" applyNumberFormat="1" applyFont="1" applyFill="1" applyBorder="1" applyAlignment="1">
      <alignment horizontal="center" vertical="top"/>
    </xf>
    <xf numFmtId="166" fontId="7" fillId="13" borderId="43" xfId="0" applyNumberFormat="1" applyFont="1" applyFill="1" applyBorder="1" applyAlignment="1">
      <alignment horizontal="center" vertical="top"/>
    </xf>
    <xf numFmtId="166" fontId="3" fillId="13" borderId="26" xfId="0" applyNumberFormat="1" applyFont="1" applyFill="1" applyBorder="1" applyAlignment="1">
      <alignment horizontal="center" vertical="top"/>
    </xf>
    <xf numFmtId="166" fontId="3" fillId="13" borderId="1" xfId="0" applyNumberFormat="1" applyFont="1" applyFill="1" applyBorder="1" applyAlignment="1">
      <alignment horizontal="center" vertical="top"/>
    </xf>
    <xf numFmtId="166" fontId="3" fillId="13" borderId="29" xfId="0" applyNumberFormat="1" applyFont="1" applyFill="1" applyBorder="1" applyAlignment="1">
      <alignment horizontal="center" vertical="top"/>
    </xf>
    <xf numFmtId="165" fontId="6" fillId="13" borderId="15" xfId="0" applyNumberFormat="1" applyFont="1" applyFill="1" applyBorder="1" applyAlignment="1">
      <alignment horizontal="center" vertical="top" wrapText="1"/>
    </xf>
    <xf numFmtId="165" fontId="6" fillId="13" borderId="17" xfId="0" applyNumberFormat="1" applyFont="1" applyFill="1" applyBorder="1" applyAlignment="1">
      <alignment horizontal="center" vertical="top" wrapText="1"/>
    </xf>
    <xf numFmtId="165" fontId="6" fillId="13" borderId="59" xfId="0" applyNumberFormat="1" applyFont="1" applyFill="1" applyBorder="1" applyAlignment="1">
      <alignment horizontal="center" vertical="top" wrapText="1"/>
    </xf>
    <xf numFmtId="165" fontId="6" fillId="5" borderId="40" xfId="0" applyNumberFormat="1" applyFont="1" applyFill="1" applyBorder="1" applyAlignment="1">
      <alignment horizontal="center" vertical="center"/>
    </xf>
    <xf numFmtId="165" fontId="6" fillId="5" borderId="35" xfId="0" applyNumberFormat="1" applyFont="1" applyFill="1" applyBorder="1" applyAlignment="1">
      <alignment horizontal="center" vertical="center"/>
    </xf>
    <xf numFmtId="165" fontId="6" fillId="5" borderId="25" xfId="0" applyNumberFormat="1" applyFont="1" applyFill="1" applyBorder="1" applyAlignment="1">
      <alignment horizontal="center" vertical="center"/>
    </xf>
    <xf numFmtId="166" fontId="6" fillId="10" borderId="17" xfId="0" applyNumberFormat="1" applyFont="1" applyFill="1" applyBorder="1" applyAlignment="1">
      <alignment horizontal="center" vertical="center"/>
    </xf>
    <xf numFmtId="166" fontId="2" fillId="10" borderId="17" xfId="0" applyNumberFormat="1" applyFont="1" applyFill="1" applyBorder="1" applyAlignment="1">
      <alignment horizontal="center" vertical="center"/>
    </xf>
    <xf numFmtId="166" fontId="7" fillId="10" borderId="24" xfId="0" applyNumberFormat="1" applyFont="1" applyFill="1" applyBorder="1" applyAlignment="1">
      <alignment horizontal="center" vertical="center"/>
    </xf>
    <xf numFmtId="166" fontId="6" fillId="10" borderId="22" xfId="0" applyNumberFormat="1" applyFont="1" applyFill="1" applyBorder="1" applyAlignment="1">
      <alignment horizontal="center" vertical="center"/>
    </xf>
    <xf numFmtId="166" fontId="3" fillId="5" borderId="56" xfId="0" applyNumberFormat="1" applyFont="1" applyFill="1" applyBorder="1" applyAlignment="1">
      <alignment horizontal="center" vertical="top"/>
    </xf>
    <xf numFmtId="166" fontId="3" fillId="5" borderId="81" xfId="0" applyNumberFormat="1" applyFont="1" applyFill="1" applyBorder="1" applyAlignment="1">
      <alignment horizontal="center" vertical="top"/>
    </xf>
    <xf numFmtId="166" fontId="3" fillId="5" borderId="88" xfId="0" applyNumberFormat="1" applyFont="1" applyFill="1" applyBorder="1" applyAlignment="1">
      <alignment horizontal="center" vertical="top"/>
    </xf>
    <xf numFmtId="166" fontId="7" fillId="5" borderId="37" xfId="0" applyNumberFormat="1" applyFont="1" applyFill="1" applyBorder="1" applyAlignment="1">
      <alignment horizontal="center" vertical="top"/>
    </xf>
    <xf numFmtId="167" fontId="3" fillId="5" borderId="89" xfId="0" applyNumberFormat="1" applyFont="1" applyFill="1" applyBorder="1" applyAlignment="1">
      <alignment horizontal="center" vertical="top"/>
    </xf>
    <xf numFmtId="166" fontId="2" fillId="5" borderId="35" xfId="0" applyNumberFormat="1" applyFont="1" applyFill="1" applyBorder="1" applyAlignment="1">
      <alignment horizontal="center" vertical="center"/>
    </xf>
    <xf numFmtId="166" fontId="2" fillId="5" borderId="40" xfId="0" applyNumberFormat="1" applyFont="1" applyFill="1" applyBorder="1" applyAlignment="1">
      <alignment horizontal="center" vertical="center"/>
    </xf>
    <xf numFmtId="166" fontId="6" fillId="5" borderId="24" xfId="0" applyNumberFormat="1" applyFont="1" applyFill="1" applyBorder="1" applyAlignment="1">
      <alignment horizontal="center" vertical="center"/>
    </xf>
    <xf numFmtId="166" fontId="6" fillId="5" borderId="36" xfId="0" applyNumberFormat="1" applyFont="1" applyFill="1" applyBorder="1" applyAlignment="1">
      <alignment horizontal="center" vertical="center"/>
    </xf>
    <xf numFmtId="166" fontId="6" fillId="5" borderId="25" xfId="0" applyNumberFormat="1" applyFont="1" applyFill="1" applyBorder="1" applyAlignment="1">
      <alignment horizontal="center" vertical="center"/>
    </xf>
    <xf numFmtId="166" fontId="7" fillId="5" borderId="24" xfId="0" applyNumberFormat="1" applyFont="1" applyFill="1" applyBorder="1" applyAlignment="1">
      <alignment horizontal="center" vertical="top"/>
    </xf>
    <xf numFmtId="166" fontId="7" fillId="5" borderId="36" xfId="0" applyNumberFormat="1" applyFont="1" applyFill="1" applyBorder="1" applyAlignment="1">
      <alignment horizontal="center" vertical="top"/>
    </xf>
    <xf numFmtId="166" fontId="7" fillId="5" borderId="25" xfId="0" applyNumberFormat="1" applyFont="1" applyFill="1" applyBorder="1" applyAlignment="1">
      <alignment horizontal="center" vertical="top"/>
    </xf>
    <xf numFmtId="166" fontId="2" fillId="0" borderId="23" xfId="0" applyNumberFormat="1" applyFont="1" applyFill="1" applyBorder="1" applyAlignment="1">
      <alignment horizontal="center" vertical="top"/>
    </xf>
    <xf numFmtId="166" fontId="2" fillId="0" borderId="40" xfId="0" applyNumberFormat="1" applyFont="1" applyFill="1" applyBorder="1" applyAlignment="1">
      <alignment horizontal="center" vertical="top"/>
    </xf>
    <xf numFmtId="166" fontId="3" fillId="0" borderId="35" xfId="0" applyNumberFormat="1" applyFont="1" applyFill="1" applyBorder="1" applyAlignment="1">
      <alignment horizontal="center" vertical="top"/>
    </xf>
    <xf numFmtId="166" fontId="3" fillId="0" borderId="40" xfId="0" applyNumberFormat="1" applyFont="1" applyFill="1" applyBorder="1" applyAlignment="1">
      <alignment horizontal="center" vertical="top"/>
    </xf>
    <xf numFmtId="166" fontId="3" fillId="0" borderId="43" xfId="0" applyNumberFormat="1" applyFont="1" applyFill="1" applyBorder="1" applyAlignment="1">
      <alignment horizontal="center" vertical="top"/>
    </xf>
    <xf numFmtId="166" fontId="3" fillId="0" borderId="23" xfId="0" applyNumberFormat="1" applyFont="1" applyFill="1" applyBorder="1" applyAlignment="1">
      <alignment horizontal="center" vertical="top"/>
    </xf>
    <xf numFmtId="166" fontId="3" fillId="0" borderId="38" xfId="0" applyNumberFormat="1" applyFont="1" applyFill="1" applyBorder="1" applyAlignment="1">
      <alignment horizontal="center" vertical="top"/>
    </xf>
    <xf numFmtId="166" fontId="3" fillId="0" borderId="36" xfId="0" applyNumberFormat="1" applyFont="1" applyFill="1" applyBorder="1" applyAlignment="1">
      <alignment horizontal="center" vertical="top"/>
    </xf>
    <xf numFmtId="166" fontId="3" fillId="0" borderId="25" xfId="0" applyNumberFormat="1" applyFont="1" applyFill="1" applyBorder="1" applyAlignment="1">
      <alignment horizontal="center" vertical="top"/>
    </xf>
    <xf numFmtId="166" fontId="3" fillId="0" borderId="46" xfId="0" applyNumberFormat="1" applyFont="1" applyFill="1" applyBorder="1" applyAlignment="1">
      <alignment horizontal="center" vertical="top"/>
    </xf>
    <xf numFmtId="166" fontId="3" fillId="0" borderId="24" xfId="0" applyNumberFormat="1" applyFont="1" applyFill="1" applyBorder="1" applyAlignment="1">
      <alignment horizontal="center" vertical="top"/>
    </xf>
    <xf numFmtId="166" fontId="3" fillId="0" borderId="39" xfId="0" applyNumberFormat="1" applyFont="1" applyFill="1" applyBorder="1" applyAlignment="1">
      <alignment horizontal="center" vertical="top"/>
    </xf>
    <xf numFmtId="166" fontId="7" fillId="0" borderId="23" xfId="0" applyNumberFormat="1" applyFont="1" applyFill="1" applyBorder="1" applyAlignment="1">
      <alignment horizontal="center" vertical="top"/>
    </xf>
    <xf numFmtId="166" fontId="7" fillId="0" borderId="40" xfId="0" applyNumberFormat="1" applyFont="1" applyFill="1" applyBorder="1" applyAlignment="1">
      <alignment horizontal="center" vertical="top"/>
    </xf>
    <xf numFmtId="166" fontId="7" fillId="0" borderId="35" xfId="0" applyNumberFormat="1" applyFont="1" applyFill="1" applyBorder="1" applyAlignment="1">
      <alignment horizontal="center" vertical="top"/>
    </xf>
    <xf numFmtId="166" fontId="7" fillId="0" borderId="36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166" fontId="7" fillId="2" borderId="24" xfId="0" applyNumberFormat="1" applyFont="1" applyFill="1" applyBorder="1" applyAlignment="1">
      <alignment horizontal="center" vertical="top"/>
    </xf>
    <xf numFmtId="0" fontId="7" fillId="9" borderId="34" xfId="0" applyFont="1" applyFill="1" applyBorder="1" applyAlignment="1">
      <alignment horizontal="center" vertical="top"/>
    </xf>
    <xf numFmtId="165" fontId="3" fillId="5" borderId="88" xfId="0" applyNumberFormat="1" applyFont="1" applyFill="1" applyBorder="1" applyAlignment="1">
      <alignment horizontal="center" vertical="top"/>
    </xf>
    <xf numFmtId="165" fontId="6" fillId="13" borderId="23" xfId="0" applyNumberFormat="1" applyFont="1" applyFill="1" applyBorder="1" applyAlignment="1">
      <alignment horizontal="center" vertical="top" wrapText="1"/>
    </xf>
    <xf numFmtId="165" fontId="2" fillId="5" borderId="86" xfId="0" applyNumberFormat="1" applyFont="1" applyFill="1" applyBorder="1" applyAlignment="1">
      <alignment horizontal="center" vertical="top"/>
    </xf>
    <xf numFmtId="165" fontId="6" fillId="13" borderId="27" xfId="0" applyNumberFormat="1" applyFont="1" applyFill="1" applyBorder="1" applyAlignment="1">
      <alignment horizontal="center" vertical="top" wrapText="1"/>
    </xf>
    <xf numFmtId="165" fontId="2" fillId="5" borderId="61" xfId="0" applyNumberFormat="1" applyFont="1" applyFill="1" applyBorder="1" applyAlignment="1">
      <alignment horizontal="center" vertical="top"/>
    </xf>
    <xf numFmtId="165" fontId="2" fillId="5" borderId="39" xfId="0" applyNumberFormat="1" applyFont="1" applyFill="1" applyBorder="1" applyAlignment="1">
      <alignment horizontal="center" vertical="top"/>
    </xf>
    <xf numFmtId="165" fontId="6" fillId="13" borderId="27" xfId="0" applyNumberFormat="1" applyFont="1" applyFill="1" applyBorder="1" applyAlignment="1">
      <alignment horizontal="center" vertical="center"/>
    </xf>
    <xf numFmtId="165" fontId="2" fillId="5" borderId="89" xfId="0" applyNumberFormat="1" applyFont="1" applyFill="1" applyBorder="1" applyAlignment="1">
      <alignment horizontal="center" vertical="center"/>
    </xf>
    <xf numFmtId="165" fontId="2" fillId="5" borderId="88" xfId="0" applyNumberFormat="1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vertical="top"/>
    </xf>
    <xf numFmtId="165" fontId="7" fillId="0" borderId="33" xfId="0" applyNumberFormat="1" applyFont="1" applyFill="1" applyBorder="1" applyAlignment="1">
      <alignment horizontal="center" vertical="top"/>
    </xf>
    <xf numFmtId="165" fontId="7" fillId="0" borderId="35" xfId="0" applyNumberFormat="1" applyFont="1" applyFill="1" applyBorder="1" applyAlignment="1">
      <alignment horizontal="center" vertical="top"/>
    </xf>
    <xf numFmtId="165" fontId="7" fillId="5" borderId="32" xfId="0" applyNumberFormat="1" applyFont="1" applyFill="1" applyBorder="1" applyAlignment="1">
      <alignment horizontal="center" vertical="top"/>
    </xf>
    <xf numFmtId="165" fontId="7" fillId="5" borderId="33" xfId="0" applyNumberFormat="1" applyFont="1" applyFill="1" applyBorder="1" applyAlignment="1">
      <alignment horizontal="center" vertical="top"/>
    </xf>
    <xf numFmtId="165" fontId="7" fillId="5" borderId="35" xfId="0" applyNumberFormat="1" applyFont="1" applyFill="1" applyBorder="1" applyAlignment="1">
      <alignment horizontal="center" vertical="top"/>
    </xf>
    <xf numFmtId="165" fontId="7" fillId="0" borderId="32" xfId="0" applyNumberFormat="1" applyFont="1" applyFill="1" applyBorder="1" applyAlignment="1">
      <alignment horizontal="center" vertical="top"/>
    </xf>
    <xf numFmtId="49" fontId="7" fillId="13" borderId="16" xfId="0" applyNumberFormat="1" applyFont="1" applyFill="1" applyBorder="1" applyAlignment="1">
      <alignment horizontal="left" vertical="top" wrapText="1"/>
    </xf>
    <xf numFmtId="165" fontId="7" fillId="10" borderId="31" xfId="0" applyNumberFormat="1" applyFont="1" applyFill="1" applyBorder="1" applyAlignment="1">
      <alignment horizontal="center" vertical="top"/>
    </xf>
    <xf numFmtId="165" fontId="7" fillId="10" borderId="40" xfId="0" applyNumberFormat="1" applyFont="1" applyFill="1" applyBorder="1" applyAlignment="1">
      <alignment horizontal="center" vertical="top"/>
    </xf>
    <xf numFmtId="165" fontId="7" fillId="13" borderId="44" xfId="0" applyNumberFormat="1" applyFont="1" applyFill="1" applyBorder="1" applyAlignment="1">
      <alignment horizontal="center" vertical="top"/>
    </xf>
    <xf numFmtId="165" fontId="7" fillId="13" borderId="40" xfId="0" applyNumberFormat="1" applyFont="1" applyFill="1" applyBorder="1" applyAlignment="1">
      <alignment horizontal="center" vertical="top"/>
    </xf>
    <xf numFmtId="165" fontId="7" fillId="13" borderId="25" xfId="0" applyNumberFormat="1" applyFont="1" applyFill="1" applyBorder="1" applyAlignment="1">
      <alignment horizontal="center" vertical="top"/>
    </xf>
    <xf numFmtId="165" fontId="7" fillId="13" borderId="22" xfId="0" applyNumberFormat="1" applyFont="1" applyFill="1" applyBorder="1" applyAlignment="1">
      <alignment horizontal="center" vertical="top"/>
    </xf>
    <xf numFmtId="165" fontId="7" fillId="13" borderId="23" xfId="0" applyNumberFormat="1" applyFont="1" applyFill="1" applyBorder="1" applyAlignment="1">
      <alignment horizontal="center" vertical="top"/>
    </xf>
    <xf numFmtId="168" fontId="6" fillId="2" borderId="32" xfId="1" applyNumberFormat="1" applyFont="1" applyFill="1" applyBorder="1" applyAlignment="1">
      <alignment horizontal="center" vertical="center"/>
    </xf>
    <xf numFmtId="49" fontId="3" fillId="13" borderId="40" xfId="0" applyNumberFormat="1" applyFont="1" applyFill="1" applyBorder="1" applyAlignment="1">
      <alignment horizontal="center" vertical="top" wrapText="1"/>
    </xf>
    <xf numFmtId="0" fontId="6" fillId="0" borderId="98" xfId="0" applyFont="1" applyFill="1" applyBorder="1" applyAlignment="1">
      <alignment horizontal="center" vertical="top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top"/>
    </xf>
    <xf numFmtId="166" fontId="6" fillId="0" borderId="38" xfId="0" applyNumberFormat="1" applyFont="1" applyFill="1" applyBorder="1" applyAlignment="1">
      <alignment horizontal="center" vertical="top"/>
    </xf>
    <xf numFmtId="166" fontId="7" fillId="5" borderId="0" xfId="0" applyNumberFormat="1" applyFont="1" applyFill="1" applyBorder="1" applyAlignment="1">
      <alignment horizontal="center" vertical="center"/>
    </xf>
    <xf numFmtId="166" fontId="7" fillId="5" borderId="7" xfId="0" applyNumberFormat="1" applyFont="1" applyFill="1" applyBorder="1" applyAlignment="1">
      <alignment horizontal="center" vertical="center"/>
    </xf>
    <xf numFmtId="166" fontId="6" fillId="0" borderId="98" xfId="0" applyNumberFormat="1" applyFont="1" applyFill="1" applyBorder="1" applyAlignment="1">
      <alignment horizontal="center" vertical="top"/>
    </xf>
    <xf numFmtId="166" fontId="6" fillId="0" borderId="7" xfId="0" applyNumberFormat="1" applyFont="1" applyFill="1" applyBorder="1" applyAlignment="1">
      <alignment horizontal="center" vertical="top"/>
    </xf>
    <xf numFmtId="166" fontId="6" fillId="0" borderId="0" xfId="0" applyNumberFormat="1" applyFont="1" applyFill="1" applyBorder="1" applyAlignment="1">
      <alignment horizontal="center" vertical="top"/>
    </xf>
    <xf numFmtId="166" fontId="7" fillId="5" borderId="6" xfId="0" applyNumberFormat="1" applyFont="1" applyFill="1" applyBorder="1" applyAlignment="1">
      <alignment horizontal="center" vertical="center"/>
    </xf>
    <xf numFmtId="166" fontId="7" fillId="5" borderId="76" xfId="0" applyNumberFormat="1" applyFont="1" applyFill="1" applyBorder="1" applyAlignment="1">
      <alignment horizontal="center" vertical="center"/>
    </xf>
    <xf numFmtId="166" fontId="7" fillId="5" borderId="31" xfId="0" applyNumberFormat="1" applyFont="1" applyFill="1" applyBorder="1" applyAlignment="1">
      <alignment horizontal="center" vertical="center"/>
    </xf>
    <xf numFmtId="165" fontId="7" fillId="13" borderId="37" xfId="0" applyNumberFormat="1" applyFont="1" applyFill="1" applyBorder="1" applyAlignment="1">
      <alignment horizontal="center" vertical="top"/>
    </xf>
    <xf numFmtId="165" fontId="7" fillId="13" borderId="7" xfId="0" applyNumberFormat="1" applyFont="1" applyFill="1" applyBorder="1" applyAlignment="1">
      <alignment horizontal="center" vertical="top"/>
    </xf>
    <xf numFmtId="165" fontId="7" fillId="13" borderId="38" xfId="0" applyNumberFormat="1" applyFont="1" applyFill="1" applyBorder="1" applyAlignment="1">
      <alignment horizontal="center" vertical="top"/>
    </xf>
    <xf numFmtId="165" fontId="7" fillId="0" borderId="39" xfId="0" applyNumberFormat="1" applyFont="1" applyFill="1" applyBorder="1" applyAlignment="1">
      <alignment horizontal="center" vertical="top"/>
    </xf>
    <xf numFmtId="166" fontId="6" fillId="10" borderId="40" xfId="0" applyNumberFormat="1" applyFont="1" applyFill="1" applyBorder="1" applyAlignment="1">
      <alignment horizontal="center" vertical="top" wrapText="1"/>
    </xf>
    <xf numFmtId="166" fontId="6" fillId="10" borderId="40" xfId="0" applyNumberFormat="1" applyFont="1" applyFill="1" applyBorder="1" applyAlignment="1">
      <alignment horizontal="center" vertical="top"/>
    </xf>
    <xf numFmtId="166" fontId="6" fillId="10" borderId="17" xfId="0" applyNumberFormat="1" applyFont="1" applyFill="1" applyBorder="1" applyAlignment="1">
      <alignment horizontal="center" vertical="top" wrapText="1"/>
    </xf>
    <xf numFmtId="165" fontId="6" fillId="5" borderId="62" xfId="0" applyNumberFormat="1" applyFont="1" applyFill="1" applyBorder="1" applyAlignment="1">
      <alignment horizontal="center" vertical="top"/>
    </xf>
    <xf numFmtId="165" fontId="6" fillId="5" borderId="21" xfId="0" applyNumberFormat="1" applyFont="1" applyFill="1" applyBorder="1" applyAlignment="1">
      <alignment horizontal="center" vertical="top"/>
    </xf>
    <xf numFmtId="165" fontId="6" fillId="5" borderId="94" xfId="0" applyNumberFormat="1" applyFont="1" applyFill="1" applyBorder="1" applyAlignment="1">
      <alignment horizontal="center" vertical="top"/>
    </xf>
    <xf numFmtId="166" fontId="6" fillId="13" borderId="59" xfId="0" applyNumberFormat="1" applyFont="1" applyFill="1" applyBorder="1" applyAlignment="1">
      <alignment horizontal="center" vertical="top" wrapText="1"/>
    </xf>
    <xf numFmtId="166" fontId="6" fillId="13" borderId="90" xfId="0" applyNumberFormat="1" applyFont="1" applyFill="1" applyBorder="1" applyAlignment="1">
      <alignment horizontal="center" vertical="top" wrapText="1"/>
    </xf>
    <xf numFmtId="166" fontId="6" fillId="13" borderId="90" xfId="0" applyNumberFormat="1" applyFont="1" applyFill="1" applyBorder="1" applyAlignment="1">
      <alignment horizontal="center" vertical="top"/>
    </xf>
    <xf numFmtId="166" fontId="6" fillId="5" borderId="22" xfId="0" applyNumberFormat="1" applyFont="1" applyFill="1" applyBorder="1" applyAlignment="1">
      <alignment horizontal="center" vertical="top" wrapText="1"/>
    </xf>
    <xf numFmtId="166" fontId="6" fillId="5" borderId="31" xfId="0" applyNumberFormat="1" applyFont="1" applyFill="1" applyBorder="1" applyAlignment="1">
      <alignment horizontal="center" vertical="top" wrapText="1"/>
    </xf>
    <xf numFmtId="0" fontId="7" fillId="9" borderId="45" xfId="0" applyFont="1" applyFill="1" applyBorder="1" applyAlignment="1">
      <alignment horizontal="center" vertical="top"/>
    </xf>
    <xf numFmtId="165" fontId="7" fillId="13" borderId="42" xfId="0" applyNumberFormat="1" applyFont="1" applyFill="1" applyBorder="1" applyAlignment="1">
      <alignment horizontal="center" vertical="top"/>
    </xf>
    <xf numFmtId="0" fontId="3" fillId="13" borderId="43" xfId="0" applyFont="1" applyFill="1" applyBorder="1" applyAlignment="1">
      <alignment horizontal="center" vertical="top"/>
    </xf>
    <xf numFmtId="0" fontId="3" fillId="13" borderId="46" xfId="0" applyFont="1" applyFill="1" applyBorder="1" applyAlignment="1">
      <alignment horizontal="center" vertical="top"/>
    </xf>
    <xf numFmtId="165" fontId="7" fillId="10" borderId="42" xfId="0" applyNumberFormat="1" applyFont="1" applyFill="1" applyBorder="1" applyAlignment="1">
      <alignment horizontal="center" vertical="top"/>
    </xf>
    <xf numFmtId="0" fontId="7" fillId="9" borderId="41" xfId="0" applyFont="1" applyFill="1" applyBorder="1" applyAlignment="1">
      <alignment horizontal="center" vertical="top"/>
    </xf>
    <xf numFmtId="0" fontId="7" fillId="9" borderId="42" xfId="0" applyFont="1" applyFill="1" applyBorder="1" applyAlignment="1">
      <alignment horizontal="center" vertical="top"/>
    </xf>
    <xf numFmtId="0" fontId="3" fillId="9" borderId="42" xfId="0" applyFont="1" applyFill="1" applyBorder="1" applyAlignment="1">
      <alignment horizontal="center" vertical="top"/>
    </xf>
    <xf numFmtId="0" fontId="3" fillId="9" borderId="46" xfId="0" applyFont="1" applyFill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13" borderId="35" xfId="0" applyFont="1" applyFill="1" applyBorder="1" applyAlignment="1">
      <alignment horizontal="center" vertical="top"/>
    </xf>
    <xf numFmtId="0" fontId="7" fillId="13" borderId="36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horizontal="center" vertical="top"/>
    </xf>
    <xf numFmtId="0" fontId="7" fillId="10" borderId="35" xfId="0" applyFont="1" applyFill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7" fillId="9" borderId="26" xfId="0" applyFont="1" applyFill="1" applyBorder="1" applyAlignment="1">
      <alignment horizontal="center" vertical="top"/>
    </xf>
    <xf numFmtId="165" fontId="7" fillId="13" borderId="1" xfId="0" applyNumberFormat="1" applyFont="1" applyFill="1" applyBorder="1" applyAlignment="1">
      <alignment horizontal="center" vertical="top"/>
    </xf>
    <xf numFmtId="0" fontId="3" fillId="13" borderId="48" xfId="0" applyFont="1" applyFill="1" applyBorder="1" applyAlignment="1">
      <alignment horizontal="center" vertical="top"/>
    </xf>
    <xf numFmtId="0" fontId="3" fillId="13" borderId="27" xfId="0" applyFont="1" applyFill="1" applyBorder="1" applyAlignment="1">
      <alignment horizontal="center" vertical="top"/>
    </xf>
    <xf numFmtId="165" fontId="7" fillId="10" borderId="1" xfId="0" applyNumberFormat="1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top"/>
    </xf>
    <xf numFmtId="0" fontId="3" fillId="9" borderId="27" xfId="0" applyFont="1" applyFill="1" applyBorder="1" applyAlignment="1">
      <alignment horizontal="center" vertical="top"/>
    </xf>
    <xf numFmtId="165" fontId="3" fillId="4" borderId="30" xfId="0" applyNumberFormat="1" applyFont="1" applyFill="1" applyBorder="1" applyAlignment="1"/>
    <xf numFmtId="165" fontId="3" fillId="4" borderId="47" xfId="0" applyNumberFormat="1" applyFont="1" applyFill="1" applyBorder="1" applyAlignment="1"/>
    <xf numFmtId="165" fontId="3" fillId="4" borderId="74" xfId="0" applyNumberFormat="1" applyFont="1" applyFill="1" applyBorder="1" applyAlignment="1"/>
    <xf numFmtId="49" fontId="7" fillId="13" borderId="83" xfId="0" applyNumberFormat="1" applyFont="1" applyFill="1" applyBorder="1" applyAlignment="1">
      <alignment horizontal="left" vertical="top" wrapText="1"/>
    </xf>
    <xf numFmtId="0" fontId="6" fillId="0" borderId="85" xfId="0" applyFont="1" applyBorder="1" applyAlignment="1">
      <alignment horizontal="center" vertical="top"/>
    </xf>
    <xf numFmtId="166" fontId="2" fillId="4" borderId="72" xfId="0" applyNumberFormat="1" applyFont="1" applyFill="1" applyBorder="1" applyAlignment="1">
      <alignment horizontal="center" vertical="top"/>
    </xf>
    <xf numFmtId="0" fontId="19" fillId="7" borderId="0" xfId="0" applyFont="1" applyFill="1"/>
    <xf numFmtId="2" fontId="6" fillId="0" borderId="85" xfId="0" applyNumberFormat="1" applyFont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top" wrapText="1"/>
    </xf>
    <xf numFmtId="0" fontId="7" fillId="0" borderId="66" xfId="0" applyFont="1" applyFill="1" applyBorder="1" applyAlignment="1">
      <alignment horizontal="center" vertical="top"/>
    </xf>
    <xf numFmtId="0" fontId="6" fillId="0" borderId="65" xfId="0" applyFont="1" applyBorder="1" applyAlignment="1">
      <alignment horizontal="center" vertical="top"/>
    </xf>
    <xf numFmtId="0" fontId="6" fillId="0" borderId="66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69" xfId="0" applyFont="1" applyFill="1" applyBorder="1" applyAlignment="1">
      <alignment horizontal="center" vertical="top"/>
    </xf>
    <xf numFmtId="0" fontId="6" fillId="2" borderId="65" xfId="0" applyFont="1" applyFill="1" applyBorder="1" applyAlignment="1">
      <alignment horizontal="center" vertical="top"/>
    </xf>
    <xf numFmtId="0" fontId="6" fillId="2" borderId="66" xfId="0" applyFont="1" applyFill="1" applyBorder="1" applyAlignment="1">
      <alignment horizontal="center" vertical="top"/>
    </xf>
    <xf numFmtId="0" fontId="6" fillId="2" borderId="85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0" fontId="6" fillId="0" borderId="65" xfId="0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7" fillId="0" borderId="90" xfId="0" applyFont="1" applyFill="1" applyBorder="1" applyAlignment="1">
      <alignment horizontal="center" vertical="top" wrapText="1"/>
    </xf>
    <xf numFmtId="0" fontId="7" fillId="0" borderId="8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7" fillId="2" borderId="59" xfId="0" applyFont="1" applyFill="1" applyBorder="1" applyAlignment="1">
      <alignment horizontal="center" vertical="top" wrapText="1"/>
    </xf>
    <xf numFmtId="0" fontId="7" fillId="2" borderId="89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19" fillId="0" borderId="72" xfId="0" applyFont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99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/>
    </xf>
    <xf numFmtId="0" fontId="7" fillId="0" borderId="26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2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51" xfId="0" applyFont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8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72" xfId="0" applyFont="1" applyFill="1" applyBorder="1" applyAlignment="1">
      <alignment horizontal="center" vertical="top" wrapText="1"/>
    </xf>
    <xf numFmtId="0" fontId="19" fillId="0" borderId="47" xfId="0" applyFont="1" applyFill="1" applyBorder="1" applyAlignment="1">
      <alignment horizontal="center" vertical="top" wrapText="1"/>
    </xf>
    <xf numFmtId="0" fontId="19" fillId="0" borderId="99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0" fontId="19" fillId="0" borderId="93" xfId="0" applyFont="1" applyFill="1" applyBorder="1"/>
    <xf numFmtId="0" fontId="3" fillId="10" borderId="29" xfId="0" applyFont="1" applyFill="1" applyBorder="1" applyAlignment="1">
      <alignment vertical="top"/>
    </xf>
    <xf numFmtId="0" fontId="19" fillId="0" borderId="25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3" fillId="10" borderId="44" xfId="0" applyFont="1" applyFill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31" xfId="0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/>
    </xf>
    <xf numFmtId="0" fontId="6" fillId="0" borderId="6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19" fillId="0" borderId="83" xfId="0" applyFont="1" applyBorder="1" applyAlignment="1">
      <alignment vertical="top"/>
    </xf>
    <xf numFmtId="0" fontId="19" fillId="0" borderId="100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52" xfId="0" applyFont="1" applyBorder="1" applyAlignment="1">
      <alignment vertical="top"/>
    </xf>
    <xf numFmtId="0" fontId="16" fillId="0" borderId="101" xfId="0" applyFont="1" applyBorder="1" applyAlignment="1">
      <alignment vertical="top"/>
    </xf>
    <xf numFmtId="0" fontId="6" fillId="0" borderId="22" xfId="0" applyFont="1" applyBorder="1" applyAlignment="1">
      <alignment horizontal="center" vertical="top"/>
    </xf>
    <xf numFmtId="0" fontId="7" fillId="0" borderId="67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right" vertical="top" wrapText="1"/>
    </xf>
    <xf numFmtId="0" fontId="2" fillId="6" borderId="58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6" fillId="0" borderId="80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left" vertical="top" wrapText="1"/>
    </xf>
    <xf numFmtId="0" fontId="6" fillId="0" borderId="88" xfId="0" applyFont="1" applyFill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0" fontId="6" fillId="0" borderId="90" xfId="0" applyFont="1" applyBorder="1" applyAlignment="1">
      <alignment horizontal="left" vertical="top" wrapText="1"/>
    </xf>
    <xf numFmtId="0" fontId="6" fillId="0" borderId="92" xfId="0" applyFont="1" applyBorder="1" applyAlignment="1">
      <alignment horizontal="left" vertical="top" wrapText="1"/>
    </xf>
    <xf numFmtId="165" fontId="10" fillId="6" borderId="30" xfId="0" applyNumberFormat="1" applyFont="1" applyFill="1" applyBorder="1" applyAlignment="1">
      <alignment horizontal="center" vertical="top" wrapText="1"/>
    </xf>
    <xf numFmtId="165" fontId="10" fillId="6" borderId="58" xfId="0" applyNumberFormat="1" applyFont="1" applyFill="1" applyBorder="1" applyAlignment="1">
      <alignment horizontal="center" vertical="top" wrapText="1"/>
    </xf>
    <xf numFmtId="165" fontId="10" fillId="6" borderId="13" xfId="0" applyNumberFormat="1" applyFont="1" applyFill="1" applyBorder="1" applyAlignment="1">
      <alignment horizontal="center" vertical="top" wrapText="1"/>
    </xf>
    <xf numFmtId="165" fontId="9" fillId="0" borderId="69" xfId="0" applyNumberFormat="1" applyFont="1" applyBorder="1" applyAlignment="1">
      <alignment horizontal="center" vertical="top" wrapText="1"/>
    </xf>
    <xf numFmtId="165" fontId="9" fillId="0" borderId="90" xfId="0" applyNumberFormat="1" applyFont="1" applyBorder="1" applyAlignment="1">
      <alignment horizontal="center" vertical="top" wrapText="1"/>
    </xf>
    <xf numFmtId="165" fontId="9" fillId="0" borderId="92" xfId="0" applyNumberFormat="1" applyFont="1" applyBorder="1" applyAlignment="1">
      <alignment horizontal="center" vertical="top" wrapText="1"/>
    </xf>
    <xf numFmtId="0" fontId="6" fillId="0" borderId="67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165" fontId="9" fillId="6" borderId="15" xfId="0" applyNumberFormat="1" applyFont="1" applyFill="1" applyBorder="1" applyAlignment="1">
      <alignment horizontal="center" vertical="top" wrapText="1"/>
    </xf>
    <xf numFmtId="165" fontId="9" fillId="6" borderId="59" xfId="0" applyNumberFormat="1" applyFont="1" applyFill="1" applyBorder="1" applyAlignment="1">
      <alignment horizontal="center" vertical="top" wrapText="1"/>
    </xf>
    <xf numFmtId="165" fontId="9" fillId="6" borderId="57" xfId="0" applyNumberFormat="1" applyFont="1" applyFill="1" applyBorder="1" applyAlignment="1">
      <alignment horizontal="center" vertical="top" wrapText="1"/>
    </xf>
    <xf numFmtId="165" fontId="10" fillId="5" borderId="112" xfId="0" applyNumberFormat="1" applyFont="1" applyFill="1" applyBorder="1" applyAlignment="1">
      <alignment horizontal="center" vertical="top" wrapText="1"/>
    </xf>
    <xf numFmtId="165" fontId="10" fillId="5" borderId="113" xfId="0" applyNumberFormat="1" applyFont="1" applyFill="1" applyBorder="1" applyAlignment="1">
      <alignment horizontal="center" vertical="top" wrapText="1"/>
    </xf>
    <xf numFmtId="165" fontId="10" fillId="5" borderId="114" xfId="0" applyNumberFormat="1" applyFont="1" applyFill="1" applyBorder="1" applyAlignment="1">
      <alignment horizontal="center" vertical="top" wrapText="1"/>
    </xf>
    <xf numFmtId="0" fontId="2" fillId="5" borderId="30" xfId="0" applyFont="1" applyFill="1" applyBorder="1" applyAlignment="1">
      <alignment horizontal="right" vertical="top" wrapText="1"/>
    </xf>
    <xf numFmtId="0" fontId="2" fillId="5" borderId="58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165" fontId="9" fillId="0" borderId="109" xfId="0" applyNumberFormat="1" applyFont="1" applyBorder="1" applyAlignment="1">
      <alignment horizontal="center" vertical="top" wrapText="1"/>
    </xf>
    <xf numFmtId="0" fontId="6" fillId="0" borderId="64" xfId="0" applyFont="1" applyBorder="1" applyAlignment="1">
      <alignment vertical="top" wrapText="1"/>
    </xf>
    <xf numFmtId="0" fontId="6" fillId="0" borderId="90" xfId="0" applyFont="1" applyBorder="1" applyAlignment="1">
      <alignment vertical="top" wrapText="1"/>
    </xf>
    <xf numFmtId="0" fontId="6" fillId="0" borderId="92" xfId="0" applyFont="1" applyBorder="1" applyAlignment="1">
      <alignment vertical="top" wrapText="1"/>
    </xf>
    <xf numFmtId="165" fontId="4" fillId="0" borderId="69" xfId="0" applyNumberFormat="1" applyFont="1" applyFill="1" applyBorder="1" applyAlignment="1">
      <alignment horizontal="center" vertical="top" wrapText="1"/>
    </xf>
    <xf numFmtId="165" fontId="4" fillId="0" borderId="90" xfId="0" applyNumberFormat="1" applyFont="1" applyFill="1" applyBorder="1" applyAlignment="1">
      <alignment horizontal="center" vertical="top" wrapText="1"/>
    </xf>
    <xf numFmtId="165" fontId="4" fillId="0" borderId="109" xfId="0" applyNumberFormat="1" applyFont="1" applyFill="1" applyBorder="1" applyAlignment="1">
      <alignment horizontal="center" vertical="top" wrapText="1"/>
    </xf>
    <xf numFmtId="165" fontId="10" fillId="5" borderId="141" xfId="0" applyNumberFormat="1" applyFont="1" applyFill="1" applyBorder="1" applyAlignment="1">
      <alignment horizontal="center" vertical="top" wrapText="1"/>
    </xf>
    <xf numFmtId="165" fontId="9" fillId="6" borderId="1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49" fontId="2" fillId="0" borderId="83" xfId="0" applyNumberFormat="1" applyFont="1" applyBorder="1" applyAlignment="1">
      <alignment vertical="top" textRotation="90"/>
    </xf>
    <xf numFmtId="49" fontId="2" fillId="0" borderId="8" xfId="0" applyNumberFormat="1" applyFont="1" applyBorder="1" applyAlignment="1">
      <alignment vertical="top" textRotation="90"/>
    </xf>
    <xf numFmtId="0" fontId="2" fillId="4" borderId="30" xfId="0" applyFont="1" applyFill="1" applyBorder="1" applyAlignment="1">
      <alignment horizontal="right" vertical="top"/>
    </xf>
    <xf numFmtId="0" fontId="2" fillId="4" borderId="58" xfId="0" applyFont="1" applyFill="1" applyBorder="1" applyAlignment="1">
      <alignment horizontal="right" vertical="top"/>
    </xf>
    <xf numFmtId="0" fontId="2" fillId="4" borderId="13" xfId="0" applyFont="1" applyFill="1" applyBorder="1" applyAlignment="1">
      <alignment horizontal="right" vertical="top"/>
    </xf>
    <xf numFmtId="49" fontId="2" fillId="0" borderId="85" xfId="0" applyNumberFormat="1" applyFont="1" applyBorder="1" applyAlignment="1">
      <alignment vertical="top" textRotation="90"/>
    </xf>
    <xf numFmtId="0" fontId="2" fillId="0" borderId="139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140" xfId="0" applyFont="1" applyFill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6" borderId="142" xfId="0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right" vertical="top"/>
    </xf>
    <xf numFmtId="0" fontId="2" fillId="6" borderId="141" xfId="0" applyFont="1" applyFill="1" applyBorder="1" applyAlignment="1">
      <alignment horizontal="right" vertical="top"/>
    </xf>
    <xf numFmtId="0" fontId="2" fillId="3" borderId="30" xfId="0" applyFont="1" applyFill="1" applyBorder="1" applyAlignment="1">
      <alignment horizontal="right" vertical="top"/>
    </xf>
    <xf numFmtId="0" fontId="2" fillId="3" borderId="58" xfId="0" applyFont="1" applyFill="1" applyBorder="1" applyAlignment="1">
      <alignment horizontal="right" vertical="top"/>
    </xf>
    <xf numFmtId="0" fontId="2" fillId="3" borderId="13" xfId="0" applyFont="1" applyFill="1" applyBorder="1" applyAlignment="1">
      <alignment horizontal="right" vertical="top"/>
    </xf>
    <xf numFmtId="0" fontId="6" fillId="4" borderId="30" xfId="0" applyFont="1" applyFill="1" applyBorder="1" applyAlignment="1">
      <alignment vertical="top" wrapText="1"/>
    </xf>
    <xf numFmtId="0" fontId="17" fillId="4" borderId="58" xfId="0" applyFont="1" applyFill="1" applyBorder="1" applyAlignment="1">
      <alignment vertical="top" wrapText="1"/>
    </xf>
    <xf numFmtId="0" fontId="17" fillId="4" borderId="106" xfId="0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horizontal="center" vertical="top"/>
    </xf>
    <xf numFmtId="0" fontId="4" fillId="0" borderId="87" xfId="0" applyNumberFormat="1" applyFont="1" applyFill="1" applyBorder="1" applyAlignment="1">
      <alignment horizontal="center" vertical="top"/>
    </xf>
    <xf numFmtId="49" fontId="2" fillId="4" borderId="53" xfId="0" applyNumberFormat="1" applyFont="1" applyFill="1" applyBorder="1" applyAlignment="1">
      <alignment horizontal="right" vertical="top"/>
    </xf>
    <xf numFmtId="49" fontId="2" fillId="0" borderId="83" xfId="0" applyNumberFormat="1" applyFont="1" applyFill="1" applyBorder="1" applyAlignment="1">
      <alignment horizontal="center" vertical="top"/>
    </xf>
    <xf numFmtId="0" fontId="17" fillId="0" borderId="8" xfId="0" applyFont="1" applyFill="1" applyBorder="1" applyAlignment="1">
      <alignment vertical="top"/>
    </xf>
    <xf numFmtId="49" fontId="2" fillId="0" borderId="8" xfId="0" applyNumberFormat="1" applyFont="1" applyFill="1" applyBorder="1" applyAlignment="1">
      <alignment horizontal="center" vertical="top"/>
    </xf>
    <xf numFmtId="0" fontId="6" fillId="0" borderId="75" xfId="0" applyNumberFormat="1" applyFont="1" applyFill="1" applyBorder="1" applyAlignment="1">
      <alignment horizontal="center" vertical="top"/>
    </xf>
    <xf numFmtId="0" fontId="6" fillId="0" borderId="103" xfId="0" applyNumberFormat="1" applyFont="1" applyFill="1" applyBorder="1" applyAlignment="1">
      <alignment horizontal="center" vertical="top"/>
    </xf>
    <xf numFmtId="0" fontId="6" fillId="0" borderId="8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75" xfId="0" applyFont="1" applyFill="1" applyBorder="1" applyAlignment="1">
      <alignment horizontal="center" vertical="top"/>
    </xf>
    <xf numFmtId="0" fontId="19" fillId="0" borderId="102" xfId="0" applyFont="1" applyFill="1" applyBorder="1" applyAlignment="1">
      <alignment horizontal="center" vertical="top"/>
    </xf>
    <xf numFmtId="49" fontId="3" fillId="3" borderId="96" xfId="0" applyNumberFormat="1" applyFont="1" applyFill="1" applyBorder="1" applyAlignment="1">
      <alignment horizontal="center" vertical="top"/>
    </xf>
    <xf numFmtId="49" fontId="3" fillId="3" borderId="104" xfId="0" applyNumberFormat="1" applyFont="1" applyFill="1" applyBorder="1" applyAlignment="1">
      <alignment horizontal="center" vertical="top"/>
    </xf>
    <xf numFmtId="49" fontId="3" fillId="4" borderId="83" xfId="0" applyNumberFormat="1" applyFont="1" applyFill="1" applyBorder="1" applyAlignment="1">
      <alignment horizontal="center" vertical="top"/>
    </xf>
    <xf numFmtId="49" fontId="3" fillId="4" borderId="8" xfId="0" applyNumberFormat="1" applyFont="1" applyFill="1" applyBorder="1" applyAlignment="1">
      <alignment horizontal="center" vertical="top"/>
    </xf>
    <xf numFmtId="49" fontId="3" fillId="0" borderId="83" xfId="0" applyNumberFormat="1" applyFont="1" applyFill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2" fillId="4" borderId="58" xfId="0" applyFont="1" applyFill="1" applyBorder="1" applyAlignment="1">
      <alignment horizontal="left" vertical="top" wrapText="1"/>
    </xf>
    <xf numFmtId="0" fontId="2" fillId="4" borderId="106" xfId="0" applyFont="1" applyFill="1" applyBorder="1" applyAlignment="1">
      <alignment horizontal="left" vertical="top" wrapText="1"/>
    </xf>
    <xf numFmtId="0" fontId="6" fillId="4" borderId="30" xfId="0" applyFont="1" applyFill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 wrapText="1"/>
    </xf>
    <xf numFmtId="0" fontId="17" fillId="0" borderId="106" xfId="0" applyFont="1" applyBorder="1" applyAlignment="1">
      <alignment horizontal="center" vertical="top" wrapText="1"/>
    </xf>
    <xf numFmtId="0" fontId="6" fillId="0" borderId="8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9" fontId="2" fillId="3" borderId="96" xfId="0" applyNumberFormat="1" applyFont="1" applyFill="1" applyBorder="1" applyAlignment="1">
      <alignment horizontal="center" vertical="top"/>
    </xf>
    <xf numFmtId="0" fontId="17" fillId="3" borderId="104" xfId="0" applyFont="1" applyFill="1" applyBorder="1" applyAlignment="1">
      <alignment vertical="top"/>
    </xf>
    <xf numFmtId="49" fontId="2" fillId="4" borderId="83" xfId="0" applyNumberFormat="1" applyFont="1" applyFill="1" applyBorder="1" applyAlignment="1">
      <alignment horizontal="center" vertical="top"/>
    </xf>
    <xf numFmtId="0" fontId="17" fillId="4" borderId="8" xfId="0" applyFont="1" applyFill="1" applyBorder="1" applyAlignment="1">
      <alignment vertical="top"/>
    </xf>
    <xf numFmtId="49" fontId="6" fillId="0" borderId="83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top"/>
    </xf>
    <xf numFmtId="49" fontId="3" fillId="3" borderId="97" xfId="0" applyNumberFormat="1" applyFont="1" applyFill="1" applyBorder="1" applyAlignment="1">
      <alignment horizontal="center" vertical="top"/>
    </xf>
    <xf numFmtId="165" fontId="9" fillId="0" borderId="69" xfId="0" applyNumberFormat="1" applyFont="1" applyFill="1" applyBorder="1" applyAlignment="1">
      <alignment horizontal="center" vertical="top" wrapText="1"/>
    </xf>
    <xf numFmtId="165" fontId="9" fillId="0" borderId="90" xfId="0" applyNumberFormat="1" applyFont="1" applyFill="1" applyBorder="1" applyAlignment="1">
      <alignment horizontal="center" vertical="top" wrapText="1"/>
    </xf>
    <xf numFmtId="165" fontId="9" fillId="0" borderId="92" xfId="0" applyNumberFormat="1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6" fillId="0" borderId="83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9" fontId="2" fillId="0" borderId="83" xfId="0" applyNumberFormat="1" applyFont="1" applyBorder="1" applyAlignment="1">
      <alignment horizontal="center" vertical="center" textRotation="90"/>
    </xf>
    <xf numFmtId="49" fontId="2" fillId="0" borderId="8" xfId="0" applyNumberFormat="1" applyFont="1" applyBorder="1" applyAlignment="1">
      <alignment horizontal="center" vertical="center" textRotation="90"/>
    </xf>
    <xf numFmtId="0" fontId="2" fillId="4" borderId="30" xfId="0" applyFont="1" applyFill="1" applyBorder="1" applyAlignment="1">
      <alignment horizontal="left" vertical="top" wrapText="1"/>
    </xf>
    <xf numFmtId="49" fontId="6" fillId="0" borderId="83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vertical="top" textRotation="90" wrapText="1"/>
    </xf>
    <xf numFmtId="49" fontId="2" fillId="0" borderId="10" xfId="0" applyNumberFormat="1" applyFont="1" applyFill="1" applyBorder="1" applyAlignment="1">
      <alignment vertical="top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top" wrapText="1"/>
    </xf>
    <xf numFmtId="165" fontId="10" fillId="0" borderId="59" xfId="0" applyNumberFormat="1" applyFont="1" applyFill="1" applyBorder="1" applyAlignment="1">
      <alignment horizontal="center" vertical="top" wrapText="1"/>
    </xf>
    <xf numFmtId="165" fontId="10" fillId="0" borderId="57" xfId="0" applyNumberFormat="1" applyFont="1" applyFill="1" applyBorder="1" applyAlignment="1">
      <alignment horizontal="center" vertical="top" wrapText="1"/>
    </xf>
    <xf numFmtId="165" fontId="9" fillId="0" borderId="14" xfId="0" applyNumberFormat="1" applyFont="1" applyBorder="1" applyAlignment="1">
      <alignment horizontal="center" vertical="top" wrapText="1"/>
    </xf>
    <xf numFmtId="165" fontId="9" fillId="0" borderId="52" xfId="0" applyNumberFormat="1" applyFont="1" applyBorder="1" applyAlignment="1">
      <alignment horizontal="center" vertical="top" wrapText="1"/>
    </xf>
    <xf numFmtId="165" fontId="9" fillId="0" borderId="101" xfId="0" applyNumberFormat="1" applyFont="1" applyBorder="1" applyAlignment="1">
      <alignment horizontal="center" vertical="top" wrapText="1"/>
    </xf>
    <xf numFmtId="49" fontId="3" fillId="4" borderId="85" xfId="0" applyNumberFormat="1" applyFont="1" applyFill="1" applyBorder="1" applyAlignment="1">
      <alignment horizontal="center" vertical="top"/>
    </xf>
    <xf numFmtId="49" fontId="3" fillId="0" borderId="85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7" fillId="13" borderId="83" xfId="0" applyNumberFormat="1" applyFont="1" applyFill="1" applyBorder="1" applyAlignment="1">
      <alignment horizontal="left" vertical="top" wrapText="1"/>
    </xf>
    <xf numFmtId="49" fontId="7" fillId="13" borderId="85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49" fontId="3" fillId="0" borderId="83" xfId="0" applyNumberFormat="1" applyFont="1" applyFill="1" applyBorder="1" applyAlignment="1">
      <alignment horizontal="center" vertical="top" textRotation="90"/>
    </xf>
    <xf numFmtId="49" fontId="3" fillId="0" borderId="85" xfId="0" applyNumberFormat="1" applyFont="1" applyFill="1" applyBorder="1" applyAlignment="1">
      <alignment horizontal="center" vertical="top" textRotation="90"/>
    </xf>
    <xf numFmtId="49" fontId="3" fillId="0" borderId="8" xfId="0" applyNumberFormat="1" applyFont="1" applyFill="1" applyBorder="1" applyAlignment="1">
      <alignment horizontal="center" vertical="top" textRotation="90"/>
    </xf>
    <xf numFmtId="49" fontId="3" fillId="4" borderId="30" xfId="0" applyNumberFormat="1" applyFont="1" applyFill="1" applyBorder="1" applyAlignment="1">
      <alignment horizontal="left" vertical="top"/>
    </xf>
    <xf numFmtId="49" fontId="3" fillId="4" borderId="58" xfId="0" applyNumberFormat="1" applyFont="1" applyFill="1" applyBorder="1" applyAlignment="1">
      <alignment horizontal="left" vertical="top"/>
    </xf>
    <xf numFmtId="49" fontId="3" fillId="4" borderId="106" xfId="0" applyNumberFormat="1" applyFont="1" applyFill="1" applyBorder="1" applyAlignment="1">
      <alignment horizontal="left" vertical="top"/>
    </xf>
    <xf numFmtId="49" fontId="7" fillId="0" borderId="83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49" fontId="3" fillId="0" borderId="83" xfId="0" applyNumberFormat="1" applyFont="1" applyBorder="1" applyAlignment="1">
      <alignment horizontal="center" vertical="top" textRotation="90"/>
    </xf>
    <xf numFmtId="49" fontId="3" fillId="0" borderId="85" xfId="0" applyNumberFormat="1" applyFont="1" applyBorder="1" applyAlignment="1">
      <alignment horizontal="center" vertical="top" textRotation="90"/>
    </xf>
    <xf numFmtId="49" fontId="3" fillId="0" borderId="8" xfId="0" applyNumberFormat="1" applyFont="1" applyBorder="1" applyAlignment="1">
      <alignment horizontal="center" vertical="top" textRotation="90"/>
    </xf>
    <xf numFmtId="0" fontId="7" fillId="0" borderId="2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 wrapText="1"/>
    </xf>
    <xf numFmtId="0" fontId="7" fillId="0" borderId="102" xfId="0" applyFont="1" applyBorder="1" applyAlignment="1">
      <alignment horizontal="center" wrapText="1"/>
    </xf>
    <xf numFmtId="0" fontId="7" fillId="0" borderId="103" xfId="0" applyFont="1" applyBorder="1" applyAlignment="1">
      <alignment horizontal="center" wrapText="1"/>
    </xf>
    <xf numFmtId="0" fontId="7" fillId="4" borderId="30" xfId="0" applyFont="1" applyFill="1" applyBorder="1" applyAlignment="1">
      <alignment vertical="top" wrapText="1"/>
    </xf>
    <xf numFmtId="0" fontId="7" fillId="4" borderId="58" xfId="0" applyFont="1" applyFill="1" applyBorder="1" applyAlignment="1">
      <alignment vertical="top" wrapText="1"/>
    </xf>
    <xf numFmtId="0" fontId="7" fillId="4" borderId="106" xfId="0" applyFont="1" applyFill="1" applyBorder="1" applyAlignment="1">
      <alignment vertical="top" wrapText="1"/>
    </xf>
    <xf numFmtId="49" fontId="3" fillId="4" borderId="30" xfId="0" applyNumberFormat="1" applyFont="1" applyFill="1" applyBorder="1" applyAlignment="1">
      <alignment horizontal="right" vertical="top"/>
    </xf>
    <xf numFmtId="49" fontId="3" fillId="4" borderId="58" xfId="0" applyNumberFormat="1" applyFont="1" applyFill="1" applyBorder="1" applyAlignment="1">
      <alignment horizontal="right" vertical="top"/>
    </xf>
    <xf numFmtId="49" fontId="3" fillId="4" borderId="13" xfId="0" applyNumberFormat="1" applyFont="1" applyFill="1" applyBorder="1" applyAlignment="1">
      <alignment horizontal="right" vertical="top"/>
    </xf>
    <xf numFmtId="0" fontId="7" fillId="0" borderId="83" xfId="0" applyFont="1" applyFill="1" applyBorder="1" applyAlignment="1">
      <alignment horizontal="left" vertical="top" wrapText="1"/>
    </xf>
    <xf numFmtId="0" fontId="7" fillId="0" borderId="8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49" fontId="3" fillId="0" borderId="83" xfId="0" applyNumberFormat="1" applyFont="1" applyBorder="1" applyAlignment="1">
      <alignment horizontal="center" vertical="top"/>
    </xf>
    <xf numFmtId="49" fontId="3" fillId="0" borderId="85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7" fillId="0" borderId="83" xfId="0" applyNumberFormat="1" applyFont="1" applyBorder="1" applyAlignment="1">
      <alignment horizontal="left" vertical="top" wrapText="1"/>
    </xf>
    <xf numFmtId="49" fontId="7" fillId="0" borderId="85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49" fontId="7" fillId="0" borderId="83" xfId="0" applyNumberFormat="1" applyFont="1" applyBorder="1" applyAlignment="1">
      <alignment horizontal="center" vertical="top"/>
    </xf>
    <xf numFmtId="49" fontId="7" fillId="0" borderId="85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0" fontId="7" fillId="0" borderId="75" xfId="0" applyFont="1" applyFill="1" applyBorder="1" applyAlignment="1">
      <alignment horizontal="center" vertical="top" wrapText="1"/>
    </xf>
    <xf numFmtId="0" fontId="7" fillId="0" borderId="102" xfId="0" applyFont="1" applyFill="1" applyBorder="1" applyAlignment="1">
      <alignment horizontal="center" vertical="top" wrapText="1"/>
    </xf>
    <xf numFmtId="0" fontId="7" fillId="0" borderId="103" xfId="0" applyFont="1" applyFill="1" applyBorder="1" applyAlignment="1">
      <alignment horizontal="center" vertical="top" wrapText="1"/>
    </xf>
    <xf numFmtId="0" fontId="7" fillId="0" borderId="7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49" fontId="2" fillId="4" borderId="58" xfId="0" applyNumberFormat="1" applyFont="1" applyFill="1" applyBorder="1" applyAlignment="1">
      <alignment horizontal="left" vertical="top"/>
    </xf>
    <xf numFmtId="49" fontId="2" fillId="4" borderId="106" xfId="0" applyNumberFormat="1" applyFont="1" applyFill="1" applyBorder="1" applyAlignment="1">
      <alignment horizontal="left" vertical="top"/>
    </xf>
    <xf numFmtId="0" fontId="6" fillId="2" borderId="59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89" xfId="0" applyFont="1" applyFill="1" applyBorder="1" applyAlignment="1">
      <alignment horizontal="center" vertical="top" wrapText="1"/>
    </xf>
    <xf numFmtId="0" fontId="6" fillId="0" borderId="102" xfId="0" applyNumberFormat="1" applyFont="1" applyFill="1" applyBorder="1" applyAlignment="1">
      <alignment horizontal="center" vertical="top"/>
    </xf>
    <xf numFmtId="0" fontId="6" fillId="0" borderId="76" xfId="0" applyNumberFormat="1" applyFont="1" applyFill="1" applyBorder="1" applyAlignment="1">
      <alignment horizontal="center" vertical="top"/>
    </xf>
    <xf numFmtId="0" fontId="6" fillId="0" borderId="81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4" fillId="0" borderId="53" xfId="0" applyNumberFormat="1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2" borderId="75" xfId="0" applyFont="1" applyFill="1" applyBorder="1" applyAlignment="1">
      <alignment horizontal="center" vertical="top"/>
    </xf>
    <xf numFmtId="0" fontId="7" fillId="0" borderId="102" xfId="0" applyFont="1" applyBorder="1" applyAlignment="1">
      <alignment horizontal="center" vertical="top"/>
    </xf>
    <xf numFmtId="49" fontId="2" fillId="4" borderId="30" xfId="0" applyNumberFormat="1" applyFont="1" applyFill="1" applyBorder="1" applyAlignment="1">
      <alignment horizontal="right" vertical="top"/>
    </xf>
    <xf numFmtId="49" fontId="2" fillId="4" borderId="58" xfId="0" applyNumberFormat="1" applyFont="1" applyFill="1" applyBorder="1" applyAlignment="1">
      <alignment horizontal="right" vertical="top"/>
    </xf>
    <xf numFmtId="49" fontId="2" fillId="4" borderId="13" xfId="0" applyNumberFormat="1" applyFont="1" applyFill="1" applyBorder="1" applyAlignment="1">
      <alignment horizontal="right" vertical="top"/>
    </xf>
    <xf numFmtId="49" fontId="2" fillId="0" borderId="85" xfId="0" applyNumberFormat="1" applyFont="1" applyBorder="1" applyAlignment="1">
      <alignment horizontal="center" vertical="center" textRotation="90"/>
    </xf>
    <xf numFmtId="49" fontId="2" fillId="0" borderId="83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6" fillId="2" borderId="83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0" borderId="116" xfId="0" applyNumberFormat="1" applyFont="1" applyFill="1" applyBorder="1" applyAlignment="1">
      <alignment horizontal="center" vertical="top"/>
    </xf>
    <xf numFmtId="0" fontId="6" fillId="0" borderId="94" xfId="0" applyFont="1" applyFill="1" applyBorder="1" applyAlignment="1">
      <alignment horizontal="left" vertical="top" wrapText="1"/>
    </xf>
    <xf numFmtId="0" fontId="6" fillId="0" borderId="82" xfId="0" applyFont="1" applyFill="1" applyBorder="1" applyAlignment="1">
      <alignment horizontal="left" vertical="top" wrapText="1"/>
    </xf>
    <xf numFmtId="49" fontId="6" fillId="0" borderId="85" xfId="0" applyNumberFormat="1" applyFont="1" applyFill="1" applyBorder="1" applyAlignment="1">
      <alignment horizontal="center" vertical="top" wrapText="1"/>
    </xf>
    <xf numFmtId="49" fontId="2" fillId="0" borderId="83" xfId="0" applyNumberFormat="1" applyFont="1" applyFill="1" applyBorder="1" applyAlignment="1">
      <alignment horizontal="center" vertical="center" textRotation="90"/>
    </xf>
    <xf numFmtId="49" fontId="2" fillId="0" borderId="8" xfId="0" applyNumberFormat="1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76" xfId="0" applyFont="1" applyFill="1" applyBorder="1" applyAlignment="1">
      <alignment horizontal="center" vertical="top" wrapText="1"/>
    </xf>
    <xf numFmtId="0" fontId="6" fillId="0" borderId="81" xfId="0" applyFont="1" applyFill="1" applyBorder="1" applyAlignment="1">
      <alignment horizontal="center" vertical="top" wrapText="1"/>
    </xf>
    <xf numFmtId="0" fontId="6" fillId="0" borderId="95" xfId="0" applyFont="1" applyFill="1" applyBorder="1" applyAlignment="1">
      <alignment horizontal="left" vertical="top" wrapText="1"/>
    </xf>
    <xf numFmtId="0" fontId="6" fillId="0" borderId="124" xfId="0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49" fontId="4" fillId="0" borderId="83" xfId="0" applyNumberFormat="1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132" xfId="0" applyFont="1" applyBorder="1" applyAlignment="1">
      <alignment horizontal="center" vertical="center" textRotation="90" wrapText="1"/>
    </xf>
    <xf numFmtId="0" fontId="6" fillId="0" borderId="133" xfId="0" applyFont="1" applyBorder="1" applyAlignment="1">
      <alignment horizontal="center" vertical="center" textRotation="90" wrapText="1"/>
    </xf>
    <xf numFmtId="0" fontId="6" fillId="0" borderId="123" xfId="0" applyFont="1" applyBorder="1" applyAlignment="1">
      <alignment horizontal="center" vertical="center" textRotation="90" wrapText="1"/>
    </xf>
    <xf numFmtId="0" fontId="6" fillId="0" borderId="125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1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4" xfId="0" applyFont="1" applyFill="1" applyBorder="1" applyAlignment="1">
      <alignment horizontal="center" vertical="center" textRotation="90" wrapText="1"/>
    </xf>
    <xf numFmtId="0" fontId="6" fillId="0" borderId="82" xfId="0" applyFont="1" applyFill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 textRotation="90" wrapText="1"/>
    </xf>
    <xf numFmtId="0" fontId="6" fillId="0" borderId="91" xfId="0" applyFont="1" applyBorder="1" applyAlignment="1">
      <alignment horizontal="center" vertical="center" textRotation="90" wrapText="1"/>
    </xf>
    <xf numFmtId="0" fontId="6" fillId="0" borderId="76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95" xfId="0" applyFont="1" applyFill="1" applyBorder="1" applyAlignment="1">
      <alignment horizontal="center" vertical="center" textRotation="90" wrapText="1"/>
    </xf>
    <xf numFmtId="0" fontId="6" fillId="0" borderId="124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2" fillId="3" borderId="97" xfId="0" applyNumberFormat="1" applyFont="1" applyFill="1" applyBorder="1" applyAlignment="1">
      <alignment horizontal="center" vertical="top"/>
    </xf>
    <xf numFmtId="0" fontId="4" fillId="3" borderId="104" xfId="0" applyFont="1" applyFill="1" applyBorder="1" applyAlignment="1">
      <alignment horizontal="center" vertical="top"/>
    </xf>
    <xf numFmtId="49" fontId="2" fillId="4" borderId="85" xfId="0" applyNumberFormat="1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49" fontId="2" fillId="0" borderId="85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49" fontId="2" fillId="4" borderId="81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4" borderId="124" xfId="0" applyNumberFormat="1" applyFont="1" applyFill="1" applyBorder="1" applyAlignment="1">
      <alignment horizontal="right" vertical="top"/>
    </xf>
    <xf numFmtId="0" fontId="7" fillId="2" borderId="19" xfId="0" applyFont="1" applyFill="1" applyBorder="1" applyAlignment="1">
      <alignment vertical="top" wrapText="1"/>
    </xf>
    <xf numFmtId="0" fontId="19" fillId="0" borderId="53" xfId="0" applyFont="1" applyBorder="1" applyAlignment="1">
      <alignment vertical="top" wrapText="1"/>
    </xf>
    <xf numFmtId="49" fontId="2" fillId="0" borderId="85" xfId="0" applyNumberFormat="1" applyFont="1" applyFill="1" applyBorder="1" applyAlignment="1">
      <alignment horizontal="center" vertical="center" textRotation="90"/>
    </xf>
    <xf numFmtId="0" fontId="6" fillId="2" borderId="19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4" fillId="2" borderId="53" xfId="0" applyFont="1" applyFill="1" applyBorder="1" applyAlignment="1">
      <alignment vertical="top" wrapText="1"/>
    </xf>
    <xf numFmtId="49" fontId="2" fillId="8" borderId="2" xfId="0" applyNumberFormat="1" applyFont="1" applyFill="1" applyBorder="1" applyAlignment="1">
      <alignment horizontal="left" vertical="top" wrapText="1"/>
    </xf>
    <xf numFmtId="49" fontId="2" fillId="8" borderId="58" xfId="0" applyNumberFormat="1" applyFont="1" applyFill="1" applyBorder="1" applyAlignment="1">
      <alignment horizontal="left" vertical="top" wrapText="1"/>
    </xf>
    <xf numFmtId="49" fontId="2" fillId="8" borderId="106" xfId="0" applyNumberFormat="1" applyFont="1" applyFill="1" applyBorder="1" applyAlignment="1">
      <alignment horizontal="left" vertical="top" wrapText="1"/>
    </xf>
    <xf numFmtId="0" fontId="6" fillId="0" borderId="126" xfId="0" applyNumberFormat="1" applyFont="1" applyBorder="1" applyAlignment="1">
      <alignment horizontal="center" vertical="center" textRotation="90" wrapText="1"/>
    </xf>
    <xf numFmtId="0" fontId="6" fillId="0" borderId="119" xfId="0" applyNumberFormat="1" applyFont="1" applyBorder="1" applyAlignment="1">
      <alignment horizontal="center" vertical="center" textRotation="90" wrapText="1"/>
    </xf>
    <xf numFmtId="0" fontId="6" fillId="0" borderId="61" xfId="0" applyNumberFormat="1" applyFont="1" applyBorder="1" applyAlignment="1">
      <alignment horizontal="center" vertical="center" textRotation="90" wrapText="1"/>
    </xf>
    <xf numFmtId="0" fontId="2" fillId="0" borderId="111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textRotation="90" wrapText="1"/>
    </xf>
    <xf numFmtId="0" fontId="6" fillId="0" borderId="81" xfId="0" applyFont="1" applyFill="1" applyBorder="1" applyAlignment="1">
      <alignment horizontal="center" vertical="center" textRotation="90" wrapText="1"/>
    </xf>
    <xf numFmtId="0" fontId="2" fillId="0" borderId="128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left" vertical="top" wrapText="1"/>
    </xf>
    <xf numFmtId="0" fontId="11" fillId="6" borderId="53" xfId="0" applyFont="1" applyFill="1" applyBorder="1" applyAlignment="1">
      <alignment horizontal="left" vertical="top" wrapText="1"/>
    </xf>
    <xf numFmtId="0" fontId="11" fillId="6" borderId="87" xfId="0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98" xfId="0" applyNumberFormat="1" applyFont="1" applyFill="1" applyBorder="1" applyAlignment="1">
      <alignment horizontal="center" vertical="top"/>
    </xf>
    <xf numFmtId="0" fontId="4" fillId="0" borderId="56" xfId="0" applyNumberFormat="1" applyFont="1" applyFill="1" applyBorder="1" applyAlignment="1">
      <alignment horizontal="center" vertical="top"/>
    </xf>
    <xf numFmtId="0" fontId="2" fillId="4" borderId="74" xfId="0" applyFont="1" applyFill="1" applyBorder="1" applyAlignment="1">
      <alignment horizontal="left" vertical="top" wrapText="1"/>
    </xf>
    <xf numFmtId="0" fontId="2" fillId="4" borderId="47" xfId="0" applyFont="1" applyFill="1" applyBorder="1" applyAlignment="1">
      <alignment horizontal="left" vertical="top" wrapText="1"/>
    </xf>
    <xf numFmtId="0" fontId="2" fillId="4" borderId="99" xfId="0" applyFont="1" applyFill="1" applyBorder="1" applyAlignment="1">
      <alignment horizontal="left" vertical="top" wrapText="1"/>
    </xf>
    <xf numFmtId="0" fontId="2" fillId="3" borderId="58" xfId="0" applyFont="1" applyFill="1" applyBorder="1" applyAlignment="1">
      <alignment horizontal="left" vertical="top"/>
    </xf>
    <xf numFmtId="0" fontId="2" fillId="3" borderId="106" xfId="0" applyFont="1" applyFill="1" applyBorder="1" applyAlignment="1">
      <alignment horizontal="left" vertical="top"/>
    </xf>
    <xf numFmtId="0" fontId="6" fillId="0" borderId="85" xfId="0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7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49" fontId="2" fillId="3" borderId="104" xfId="0" applyNumberFormat="1" applyFont="1" applyFill="1" applyBorder="1" applyAlignment="1">
      <alignment horizontal="center" vertical="top"/>
    </xf>
    <xf numFmtId="0" fontId="6" fillId="2" borderId="83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49" fontId="6" fillId="0" borderId="59" xfId="0" applyNumberFormat="1" applyFont="1" applyFill="1" applyBorder="1" applyAlignment="1">
      <alignment horizontal="center" vertical="top" wrapText="1"/>
    </xf>
    <xf numFmtId="49" fontId="6" fillId="0" borderId="89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98" xfId="0" applyNumberFormat="1" applyFont="1" applyBorder="1" applyAlignment="1">
      <alignment horizontal="center" vertical="top" wrapText="1"/>
    </xf>
    <xf numFmtId="49" fontId="6" fillId="0" borderId="70" xfId="0" applyNumberFormat="1" applyFont="1" applyBorder="1" applyAlignment="1">
      <alignment horizontal="center" vertical="top" wrapText="1"/>
    </xf>
    <xf numFmtId="0" fontId="17" fillId="2" borderId="53" xfId="0" applyFont="1" applyFill="1" applyBorder="1" applyAlignment="1">
      <alignment vertical="top"/>
    </xf>
    <xf numFmtId="49" fontId="2" fillId="3" borderId="122" xfId="0" applyNumberFormat="1" applyFont="1" applyFill="1" applyBorder="1" applyAlignment="1">
      <alignment horizontal="center" vertical="top" wrapText="1"/>
    </xf>
    <xf numFmtId="49" fontId="2" fillId="3" borderId="123" xfId="0" applyNumberFormat="1" applyFont="1" applyFill="1" applyBorder="1" applyAlignment="1">
      <alignment horizontal="center" vertical="top" wrapText="1"/>
    </xf>
    <xf numFmtId="49" fontId="2" fillId="4" borderId="83" xfId="0" applyNumberFormat="1" applyFont="1" applyFill="1" applyBorder="1" applyAlignment="1">
      <alignment horizontal="center" vertical="top" wrapText="1"/>
    </xf>
    <xf numFmtId="49" fontId="2" fillId="4" borderId="85" xfId="0" applyNumberFormat="1" applyFont="1" applyFill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6" fillId="0" borderId="55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horizontal="center" vertical="top"/>
    </xf>
    <xf numFmtId="49" fontId="7" fillId="0" borderId="83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2" fillId="0" borderId="85" xfId="0" applyNumberFormat="1" applyFont="1" applyFill="1" applyBorder="1" applyAlignment="1">
      <alignment horizontal="center" vertical="top" wrapText="1"/>
    </xf>
    <xf numFmtId="0" fontId="4" fillId="0" borderId="85" xfId="0" applyFont="1" applyFill="1" applyBorder="1" applyAlignment="1">
      <alignment horizontal="center" vertical="top" wrapText="1"/>
    </xf>
    <xf numFmtId="0" fontId="6" fillId="2" borderId="85" xfId="0" applyFont="1" applyFill="1" applyBorder="1" applyAlignment="1">
      <alignment horizontal="left" vertical="top" wrapText="1"/>
    </xf>
    <xf numFmtId="49" fontId="2" fillId="3" borderId="96" xfId="0" applyNumberFormat="1" applyFont="1" applyFill="1" applyBorder="1" applyAlignment="1">
      <alignment horizontal="center" vertical="top" wrapText="1"/>
    </xf>
    <xf numFmtId="49" fontId="2" fillId="3" borderId="104" xfId="0" applyNumberFormat="1" applyFont="1" applyFill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top" wrapText="1"/>
    </xf>
    <xf numFmtId="0" fontId="6" fillId="2" borderId="83" xfId="0" applyFont="1" applyFill="1" applyBorder="1" applyAlignment="1">
      <alignment horizontal="left" vertical="center" wrapText="1"/>
    </xf>
    <xf numFmtId="0" fontId="19" fillId="0" borderId="85" xfId="0" applyFont="1" applyBorder="1" applyAlignment="1">
      <alignment horizontal="left" vertical="center" wrapText="1"/>
    </xf>
    <xf numFmtId="49" fontId="3" fillId="0" borderId="59" xfId="0" applyNumberFormat="1" applyFont="1" applyBorder="1" applyAlignment="1">
      <alignment horizontal="center" vertical="top" textRotation="90"/>
    </xf>
    <xf numFmtId="49" fontId="3" fillId="0" borderId="0" xfId="0" applyNumberFormat="1" applyFont="1" applyBorder="1" applyAlignment="1">
      <alignment horizontal="center" vertical="top" textRotation="90"/>
    </xf>
    <xf numFmtId="49" fontId="3" fillId="0" borderId="89" xfId="0" applyNumberFormat="1" applyFont="1" applyBorder="1" applyAlignment="1">
      <alignment horizontal="center" vertical="top" textRotation="90"/>
    </xf>
    <xf numFmtId="0" fontId="6" fillId="0" borderId="76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7" fillId="0" borderId="59" xfId="0" applyNumberFormat="1" applyFont="1" applyFill="1" applyBorder="1" applyAlignment="1">
      <alignment vertical="top" wrapText="1"/>
    </xf>
    <xf numFmtId="49" fontId="7" fillId="0" borderId="52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56" xfId="0" applyFont="1" applyFill="1" applyBorder="1" applyAlignment="1">
      <alignment vertical="top" wrapText="1"/>
    </xf>
    <xf numFmtId="49" fontId="2" fillId="0" borderId="56" xfId="0" applyNumberFormat="1" applyFont="1" applyBorder="1" applyAlignment="1">
      <alignment horizontal="center" vertical="center" textRotation="90"/>
    </xf>
    <xf numFmtId="0" fontId="6" fillId="0" borderId="11" xfId="0" applyFont="1" applyFill="1" applyBorder="1" applyAlignment="1">
      <alignment vertical="top" wrapText="1"/>
    </xf>
    <xf numFmtId="0" fontId="6" fillId="0" borderId="85" xfId="0" applyFont="1" applyFill="1" applyBorder="1" applyAlignment="1">
      <alignment vertical="top" wrapText="1"/>
    </xf>
    <xf numFmtId="0" fontId="6" fillId="0" borderId="62" xfId="0" applyNumberFormat="1" applyFont="1" applyFill="1" applyBorder="1" applyAlignment="1">
      <alignment horizontal="center" vertical="top"/>
    </xf>
    <xf numFmtId="0" fontId="6" fillId="0" borderId="91" xfId="0" applyNumberFormat="1" applyFont="1" applyFill="1" applyBorder="1" applyAlignment="1">
      <alignment horizontal="center" vertical="top"/>
    </xf>
    <xf numFmtId="0" fontId="19" fillId="0" borderId="75" xfId="0" applyFont="1" applyBorder="1" applyAlignment="1">
      <alignment horizontal="left" vertical="center" wrapText="1"/>
    </xf>
    <xf numFmtId="0" fontId="19" fillId="0" borderId="103" xfId="0" applyFont="1" applyBorder="1" applyAlignment="1">
      <alignment horizontal="left" vertical="center" wrapText="1"/>
    </xf>
    <xf numFmtId="0" fontId="6" fillId="0" borderId="62" xfId="0" applyFont="1" applyFill="1" applyBorder="1" applyAlignment="1">
      <alignment vertical="top" wrapText="1"/>
    </xf>
    <xf numFmtId="0" fontId="19" fillId="0" borderId="91" xfId="0" applyFont="1" applyBorder="1" applyAlignment="1">
      <alignment vertical="top" wrapText="1"/>
    </xf>
    <xf numFmtId="49" fontId="6" fillId="0" borderId="85" xfId="0" applyNumberFormat="1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19" fillId="0" borderId="55" xfId="0" applyFont="1" applyBorder="1" applyAlignment="1">
      <alignment horizontal="center" vertical="top" wrapText="1"/>
    </xf>
    <xf numFmtId="0" fontId="6" fillId="0" borderId="75" xfId="0" applyFont="1" applyFill="1" applyBorder="1" applyAlignment="1">
      <alignment horizontal="center" vertical="top" wrapText="1"/>
    </xf>
    <xf numFmtId="0" fontId="19" fillId="0" borderId="103" xfId="0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6" fillId="0" borderId="37" xfId="0" applyNumberFormat="1" applyFont="1" applyFill="1" applyBorder="1" applyAlignment="1">
      <alignment horizontal="center" vertical="top"/>
    </xf>
    <xf numFmtId="0" fontId="17" fillId="0" borderId="81" xfId="0" applyNumberFormat="1" applyFont="1" applyBorder="1" applyAlignment="1">
      <alignment vertical="top"/>
    </xf>
    <xf numFmtId="49" fontId="2" fillId="3" borderId="97" xfId="0" applyNumberFormat="1" applyFont="1" applyFill="1" applyBorder="1" applyAlignment="1">
      <alignment horizontal="center" vertical="top" wrapText="1"/>
    </xf>
    <xf numFmtId="0" fontId="17" fillId="0" borderId="104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17" fillId="2" borderId="8" xfId="0" applyFont="1" applyFill="1" applyBorder="1" applyAlignment="1">
      <alignment wrapText="1"/>
    </xf>
    <xf numFmtId="49" fontId="17" fillId="0" borderId="8" xfId="0" applyNumberFormat="1" applyFont="1" applyBorder="1" applyAlignment="1">
      <alignment wrapText="1"/>
    </xf>
    <xf numFmtId="0" fontId="6" fillId="0" borderId="7" xfId="0" applyFont="1" applyFill="1" applyBorder="1" applyAlignment="1">
      <alignment horizontal="center" vertical="top"/>
    </xf>
    <xf numFmtId="0" fontId="17" fillId="0" borderId="55" xfId="0" applyFont="1" applyBorder="1" applyAlignment="1">
      <alignment vertical="top"/>
    </xf>
    <xf numFmtId="0" fontId="6" fillId="0" borderId="102" xfId="0" applyFont="1" applyFill="1" applyBorder="1" applyAlignment="1">
      <alignment horizontal="center" vertical="top"/>
    </xf>
    <xf numFmtId="0" fontId="17" fillId="0" borderId="103" xfId="0" applyFont="1" applyBorder="1" applyAlignment="1">
      <alignment vertical="top"/>
    </xf>
    <xf numFmtId="0" fontId="4" fillId="3" borderId="104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/>
    </xf>
    <xf numFmtId="0" fontId="4" fillId="0" borderId="55" xfId="0" applyFont="1" applyFill="1" applyBorder="1" applyAlignment="1">
      <alignment vertical="top"/>
    </xf>
    <xf numFmtId="0" fontId="4" fillId="0" borderId="102" xfId="0" applyFont="1" applyFill="1" applyBorder="1" applyAlignment="1">
      <alignment vertical="top"/>
    </xf>
    <xf numFmtId="0" fontId="4" fillId="0" borderId="103" xfId="0" applyFont="1" applyFill="1" applyBorder="1" applyAlignment="1">
      <alignment vertical="top"/>
    </xf>
    <xf numFmtId="0" fontId="4" fillId="0" borderId="85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37" xfId="0" applyNumberFormat="1" applyFont="1" applyFill="1" applyBorder="1" applyAlignment="1">
      <alignment vertical="top"/>
    </xf>
    <xf numFmtId="0" fontId="4" fillId="0" borderId="81" xfId="0" applyNumberFormat="1" applyFont="1" applyFill="1" applyBorder="1" applyAlignment="1">
      <alignment vertical="top"/>
    </xf>
    <xf numFmtId="49" fontId="2" fillId="0" borderId="85" xfId="0" applyNumberFormat="1" applyFont="1" applyFill="1" applyBorder="1" applyAlignment="1">
      <alignment horizontal="right" vertical="top"/>
    </xf>
    <xf numFmtId="49" fontId="2" fillId="0" borderId="8" xfId="0" applyNumberFormat="1" applyFont="1" applyFill="1" applyBorder="1" applyAlignment="1">
      <alignment horizontal="right" vertical="top"/>
    </xf>
    <xf numFmtId="0" fontId="7" fillId="0" borderId="100" xfId="0" applyFont="1" applyBorder="1" applyAlignment="1">
      <alignment horizontal="center" vertical="top"/>
    </xf>
    <xf numFmtId="0" fontId="7" fillId="0" borderId="144" xfId="0" applyFont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33" xfId="0" applyNumberFormat="1" applyFont="1" applyFill="1" applyBorder="1" applyAlignment="1">
      <alignment horizontal="center" vertical="top" wrapText="1"/>
    </xf>
    <xf numFmtId="49" fontId="3" fillId="4" borderId="42" xfId="0" applyNumberFormat="1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 vertical="top" wrapText="1"/>
    </xf>
    <xf numFmtId="49" fontId="3" fillId="4" borderId="33" xfId="0" applyNumberFormat="1" applyFont="1" applyFill="1" applyBorder="1" applyAlignment="1">
      <alignment horizontal="center" vertical="top" wrapText="1"/>
    </xf>
    <xf numFmtId="49" fontId="3" fillId="13" borderId="46" xfId="0" applyNumberFormat="1" applyFont="1" applyFill="1" applyBorder="1" applyAlignment="1">
      <alignment horizontal="center" vertical="top" wrapText="1"/>
    </xf>
    <xf numFmtId="49" fontId="3" fillId="13" borderId="39" xfId="0" applyNumberFormat="1" applyFont="1" applyFill="1" applyBorder="1" applyAlignment="1">
      <alignment horizontal="center" vertical="top" wrapText="1"/>
    </xf>
    <xf numFmtId="49" fontId="3" fillId="13" borderId="36" xfId="0" applyNumberFormat="1" applyFont="1" applyFill="1" applyBorder="1" applyAlignment="1">
      <alignment horizontal="center" vertical="top" wrapText="1"/>
    </xf>
    <xf numFmtId="49" fontId="3" fillId="0" borderId="52" xfId="0" applyNumberFormat="1" applyFont="1" applyBorder="1" applyAlignment="1">
      <alignment horizontal="center" vertical="top" textRotation="90"/>
    </xf>
    <xf numFmtId="0" fontId="7" fillId="2" borderId="76" xfId="0" applyFont="1" applyFill="1" applyBorder="1" applyAlignment="1">
      <alignment horizontal="center" vertical="top"/>
    </xf>
    <xf numFmtId="0" fontId="7" fillId="0" borderId="37" xfId="0" applyFont="1" applyBorder="1" applyAlignment="1">
      <alignment vertical="top"/>
    </xf>
    <xf numFmtId="0" fontId="6" fillId="4" borderId="58" xfId="0" applyFont="1" applyFill="1" applyBorder="1" applyAlignment="1">
      <alignment horizontal="center" vertical="top" wrapText="1"/>
    </xf>
    <xf numFmtId="0" fontId="6" fillId="4" borderId="106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 vertical="top" wrapText="1"/>
    </xf>
    <xf numFmtId="0" fontId="7" fillId="0" borderId="83" xfId="0" applyFont="1" applyFill="1" applyBorder="1" applyAlignment="1">
      <alignment vertical="top" wrapText="1"/>
    </xf>
    <xf numFmtId="0" fontId="7" fillId="0" borderId="8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9" fontId="2" fillId="0" borderId="83" xfId="0" applyNumberFormat="1" applyFont="1" applyBorder="1" applyAlignment="1">
      <alignment horizontal="center" vertical="top" textRotation="90"/>
    </xf>
    <xf numFmtId="49" fontId="2" fillId="0" borderId="85" xfId="0" applyNumberFormat="1" applyFont="1" applyBorder="1" applyAlignment="1">
      <alignment horizontal="center" vertical="top" textRotation="90"/>
    </xf>
    <xf numFmtId="0" fontId="4" fillId="0" borderId="83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81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vertical="top"/>
    </xf>
    <xf numFmtId="49" fontId="3" fillId="2" borderId="85" xfId="0" applyNumberFormat="1" applyFont="1" applyFill="1" applyBorder="1" applyAlignment="1">
      <alignment horizontal="center" vertical="top" textRotation="90"/>
    </xf>
    <xf numFmtId="49" fontId="3" fillId="2" borderId="10" xfId="0" applyNumberFormat="1" applyFont="1" applyFill="1" applyBorder="1" applyAlignment="1">
      <alignment horizontal="center" vertical="top" textRotation="90"/>
    </xf>
    <xf numFmtId="49" fontId="6" fillId="2" borderId="15" xfId="0" applyNumberFormat="1" applyFont="1" applyFill="1" applyBorder="1" applyAlignment="1">
      <alignment horizontal="center" vertical="top" wrapText="1"/>
    </xf>
    <xf numFmtId="49" fontId="6" fillId="2" borderId="98" xfId="0" applyNumberFormat="1" applyFont="1" applyFill="1" applyBorder="1" applyAlignment="1">
      <alignment horizontal="center" vertical="top" wrapText="1"/>
    </xf>
    <xf numFmtId="49" fontId="6" fillId="2" borderId="70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textRotation="90"/>
    </xf>
    <xf numFmtId="49" fontId="2" fillId="2" borderId="85" xfId="0" applyNumberFormat="1" applyFont="1" applyFill="1" applyBorder="1" applyAlignment="1">
      <alignment horizontal="center" vertical="top" textRotation="90"/>
    </xf>
    <xf numFmtId="49" fontId="2" fillId="2" borderId="11" xfId="0" applyNumberFormat="1" applyFont="1" applyFill="1" applyBorder="1" applyAlignment="1">
      <alignment horizontal="center" vertical="top" textRotation="90"/>
    </xf>
    <xf numFmtId="49" fontId="2" fillId="2" borderId="59" xfId="0" applyNumberFormat="1" applyFont="1" applyFill="1" applyBorder="1" applyAlignment="1">
      <alignment horizontal="center" vertical="top" textRotation="90"/>
    </xf>
    <xf numFmtId="49" fontId="2" fillId="2" borderId="0" xfId="0" applyNumberFormat="1" applyFont="1" applyFill="1" applyBorder="1" applyAlignment="1">
      <alignment horizontal="center" vertical="top" textRotation="90"/>
    </xf>
    <xf numFmtId="49" fontId="2" fillId="2" borderId="89" xfId="0" applyNumberFormat="1" applyFont="1" applyFill="1" applyBorder="1" applyAlignment="1">
      <alignment horizontal="center" vertical="top" textRotation="90"/>
    </xf>
    <xf numFmtId="0" fontId="7" fillId="0" borderId="83" xfId="0" applyFont="1" applyBorder="1" applyAlignment="1">
      <alignment horizontal="center" vertical="top"/>
    </xf>
    <xf numFmtId="0" fontId="7" fillId="0" borderId="143" xfId="0" applyFont="1" applyBorder="1" applyAlignment="1">
      <alignment horizontal="center" vertical="top"/>
    </xf>
    <xf numFmtId="0" fontId="4" fillId="2" borderId="8" xfId="0" applyFont="1" applyFill="1" applyBorder="1" applyAlignment="1">
      <alignment vertical="top"/>
    </xf>
    <xf numFmtId="49" fontId="3" fillId="2" borderId="0" xfId="0" applyNumberFormat="1" applyFont="1" applyFill="1" applyBorder="1" applyAlignment="1">
      <alignment horizontal="center" vertical="top" textRotation="90"/>
    </xf>
    <xf numFmtId="49" fontId="3" fillId="2" borderId="52" xfId="0" applyNumberFormat="1" applyFont="1" applyFill="1" applyBorder="1" applyAlignment="1">
      <alignment horizontal="center" vertical="top" textRotation="90"/>
    </xf>
    <xf numFmtId="49" fontId="6" fillId="0" borderId="14" xfId="0" applyNumberFormat="1" applyFont="1" applyBorder="1" applyAlignment="1">
      <alignment horizontal="center" vertical="top" wrapText="1"/>
    </xf>
    <xf numFmtId="0" fontId="7" fillId="2" borderId="83" xfId="0" applyFont="1" applyFill="1" applyBorder="1" applyAlignment="1">
      <alignment vertical="top" wrapText="1"/>
    </xf>
    <xf numFmtId="0" fontId="7" fillId="0" borderId="85" xfId="0" applyFont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textRotation="90"/>
    </xf>
    <xf numFmtId="49" fontId="2" fillId="0" borderId="83" xfId="0" applyNumberFormat="1" applyFont="1" applyFill="1" applyBorder="1" applyAlignment="1">
      <alignment horizontal="center" vertical="top" textRotation="90" wrapText="1"/>
    </xf>
    <xf numFmtId="49" fontId="2" fillId="0" borderId="85" xfId="0" applyNumberFormat="1" applyFont="1" applyFill="1" applyBorder="1" applyAlignment="1">
      <alignment horizontal="center" vertical="top" textRotation="90" wrapText="1"/>
    </xf>
    <xf numFmtId="49" fontId="2" fillId="0" borderId="8" xfId="0" applyNumberFormat="1" applyFont="1" applyFill="1" applyBorder="1" applyAlignment="1">
      <alignment horizontal="center" vertical="top" textRotation="90" wrapText="1"/>
    </xf>
    <xf numFmtId="49" fontId="2" fillId="3" borderId="30" xfId="0" applyNumberFormat="1" applyFont="1" applyFill="1" applyBorder="1" applyAlignment="1">
      <alignment horizontal="right" vertical="top"/>
    </xf>
    <xf numFmtId="49" fontId="2" fillId="3" borderId="58" xfId="0" applyNumberFormat="1" applyFont="1" applyFill="1" applyBorder="1" applyAlignment="1">
      <alignment horizontal="right" vertical="top"/>
    </xf>
    <xf numFmtId="49" fontId="2" fillId="3" borderId="13" xfId="0" applyNumberFormat="1" applyFont="1" applyFill="1" applyBorder="1" applyAlignment="1">
      <alignment horizontal="right" vertical="top"/>
    </xf>
    <xf numFmtId="49" fontId="6" fillId="2" borderId="76" xfId="0" applyNumberFormat="1" applyFont="1" applyFill="1" applyBorder="1" applyAlignment="1">
      <alignment horizontal="center" vertical="top" wrapText="1"/>
    </xf>
    <xf numFmtId="0" fontId="15" fillId="2" borderId="37" xfId="0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textRotation="90"/>
    </xf>
    <xf numFmtId="0" fontId="6" fillId="0" borderId="0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2" borderId="52" xfId="0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textRotation="90"/>
    </xf>
    <xf numFmtId="0" fontId="19" fillId="0" borderId="3" xfId="0" applyFont="1" applyBorder="1" applyAlignment="1">
      <alignment horizontal="center" vertical="top"/>
    </xf>
    <xf numFmtId="0" fontId="7" fillId="0" borderId="4" xfId="0" applyFont="1" applyFill="1" applyBorder="1" applyAlignment="1">
      <alignment vertical="top" wrapText="1"/>
    </xf>
    <xf numFmtId="0" fontId="7" fillId="0" borderId="65" xfId="0" applyFont="1" applyFill="1" applyBorder="1" applyAlignment="1">
      <alignment vertical="top" wrapText="1"/>
    </xf>
    <xf numFmtId="0" fontId="7" fillId="0" borderId="66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0" fontId="7" fillId="0" borderId="90" xfId="0" applyFont="1" applyFill="1" applyBorder="1" applyAlignment="1">
      <alignment vertical="top" wrapText="1"/>
    </xf>
    <xf numFmtId="0" fontId="7" fillId="0" borderId="89" xfId="0" applyFont="1" applyFill="1" applyBorder="1" applyAlignment="1">
      <alignment vertical="top" wrapText="1"/>
    </xf>
    <xf numFmtId="49" fontId="2" fillId="0" borderId="83" xfId="0" applyNumberFormat="1" applyFont="1" applyFill="1" applyBorder="1" applyAlignment="1">
      <alignment horizontal="right" vertical="top"/>
    </xf>
    <xf numFmtId="49" fontId="7" fillId="0" borderId="85" xfId="0" applyNumberFormat="1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3" fillId="4" borderId="30" xfId="0" applyFont="1" applyFill="1" applyBorder="1" applyAlignment="1">
      <alignment horizontal="left" vertical="top"/>
    </xf>
    <xf numFmtId="0" fontId="3" fillId="4" borderId="58" xfId="0" applyFont="1" applyFill="1" applyBorder="1" applyAlignment="1">
      <alignment horizontal="left" vertical="top"/>
    </xf>
    <xf numFmtId="0" fontId="3" fillId="4" borderId="106" xfId="0" applyFont="1" applyFill="1" applyBorder="1" applyAlignment="1">
      <alignment horizontal="left" vertical="top"/>
    </xf>
    <xf numFmtId="49" fontId="2" fillId="3" borderId="30" xfId="0" applyNumberFormat="1" applyFont="1" applyFill="1" applyBorder="1" applyAlignment="1">
      <alignment horizontal="left" vertical="top"/>
    </xf>
    <xf numFmtId="49" fontId="2" fillId="3" borderId="58" xfId="0" applyNumberFormat="1" applyFont="1" applyFill="1" applyBorder="1" applyAlignment="1">
      <alignment horizontal="left" vertical="top"/>
    </xf>
    <xf numFmtId="49" fontId="2" fillId="3" borderId="106" xfId="0" applyNumberFormat="1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66" xfId="0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textRotation="90"/>
    </xf>
    <xf numFmtId="0" fontId="6" fillId="0" borderId="22" xfId="0" applyNumberFormat="1" applyFont="1" applyFill="1" applyBorder="1" applyAlignment="1">
      <alignment horizontal="center" vertical="top"/>
    </xf>
    <xf numFmtId="0" fontId="19" fillId="0" borderId="31" xfId="0" applyFont="1" applyFill="1" applyBorder="1" applyAlignment="1">
      <alignment horizontal="center" vertical="top"/>
    </xf>
    <xf numFmtId="0" fontId="19" fillId="0" borderId="41" xfId="0" applyFont="1" applyFill="1" applyBorder="1" applyAlignment="1">
      <alignment horizontal="center" vertical="top"/>
    </xf>
    <xf numFmtId="49" fontId="19" fillId="0" borderId="3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 textRotation="90"/>
    </xf>
    <xf numFmtId="49" fontId="3" fillId="0" borderId="56" xfId="0" applyNumberFormat="1" applyFont="1" applyBorder="1" applyAlignment="1">
      <alignment horizontal="center" vertical="top" textRotation="90"/>
    </xf>
    <xf numFmtId="49" fontId="2" fillId="0" borderId="3" xfId="0" applyNumberFormat="1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9" xfId="0" applyFont="1" applyFill="1" applyBorder="1" applyAlignment="1">
      <alignment horizontal="left" vertical="top" wrapText="1"/>
    </xf>
    <xf numFmtId="0" fontId="19" fillId="0" borderId="103" xfId="0" applyFont="1" applyFill="1" applyBorder="1" applyAlignment="1">
      <alignment horizontal="center" vertical="top"/>
    </xf>
    <xf numFmtId="0" fontId="19" fillId="0" borderId="81" xfId="0" applyFont="1" applyFill="1" applyBorder="1" applyAlignment="1">
      <alignment horizontal="center" vertical="top"/>
    </xf>
    <xf numFmtId="0" fontId="7" fillId="0" borderId="59" xfId="0" applyFont="1" applyBorder="1" applyAlignment="1">
      <alignment horizontal="left" vertical="top" wrapText="1"/>
    </xf>
    <xf numFmtId="0" fontId="7" fillId="0" borderId="90" xfId="0" applyFont="1" applyBorder="1" applyAlignment="1">
      <alignment horizontal="left" vertical="top" wrapText="1"/>
    </xf>
    <xf numFmtId="0" fontId="7" fillId="0" borderId="89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0" fontId="7" fillId="0" borderId="92" xfId="0" applyFont="1" applyBorder="1" applyAlignment="1">
      <alignment horizontal="left" vertical="top" wrapText="1"/>
    </xf>
    <xf numFmtId="0" fontId="7" fillId="0" borderId="88" xfId="0" applyFont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center" vertical="top"/>
    </xf>
    <xf numFmtId="0" fontId="19" fillId="0" borderId="51" xfId="0" applyFont="1" applyFill="1" applyBorder="1" applyAlignment="1">
      <alignment horizontal="center" vertical="top"/>
    </xf>
    <xf numFmtId="0" fontId="19" fillId="0" borderId="108" xfId="0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19" fillId="0" borderId="42" xfId="0" applyFont="1" applyFill="1" applyBorder="1" applyAlignment="1">
      <alignment horizontal="center" vertical="top"/>
    </xf>
    <xf numFmtId="0" fontId="19" fillId="0" borderId="55" xfId="0" applyFont="1" applyFill="1" applyBorder="1" applyAlignment="1">
      <alignment horizontal="center" vertical="top"/>
    </xf>
    <xf numFmtId="0" fontId="19" fillId="0" borderId="37" xfId="0" applyFont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49" fontId="3" fillId="4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 wrapText="1"/>
    </xf>
    <xf numFmtId="0" fontId="19" fillId="0" borderId="3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19" fillId="0" borderId="97" xfId="0" applyFont="1" applyBorder="1" applyAlignment="1">
      <alignment horizontal="center" vertical="top"/>
    </xf>
    <xf numFmtId="0" fontId="19" fillId="0" borderId="104" xfId="0" applyFont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6" fillId="0" borderId="118" xfId="0" applyNumberFormat="1" applyFont="1" applyFill="1" applyBorder="1" applyAlignment="1">
      <alignment horizontal="center" vertical="top"/>
    </xf>
    <xf numFmtId="0" fontId="19" fillId="0" borderId="49" xfId="0" applyFont="1" applyFill="1" applyBorder="1" applyAlignment="1">
      <alignment horizontal="center" vertical="top"/>
    </xf>
    <xf numFmtId="0" fontId="7" fillId="0" borderId="75" xfId="0" applyFont="1" applyFill="1" applyBorder="1" applyAlignment="1">
      <alignment horizontal="center" wrapText="1"/>
    </xf>
    <xf numFmtId="0" fontId="7" fillId="0" borderId="102" xfId="0" applyFont="1" applyFill="1" applyBorder="1" applyAlignment="1">
      <alignment horizontal="center" wrapText="1"/>
    </xf>
    <xf numFmtId="0" fontId="7" fillId="0" borderId="103" xfId="0" applyFont="1" applyFill="1" applyBorder="1" applyAlignment="1">
      <alignment horizontal="center" wrapText="1"/>
    </xf>
    <xf numFmtId="0" fontId="6" fillId="4" borderId="58" xfId="0" applyFont="1" applyFill="1" applyBorder="1" applyAlignment="1">
      <alignment vertical="top" wrapText="1"/>
    </xf>
    <xf numFmtId="0" fontId="6" fillId="4" borderId="106" xfId="0" applyFont="1" applyFill="1" applyBorder="1" applyAlignment="1">
      <alignment vertical="top" wrapText="1"/>
    </xf>
    <xf numFmtId="0" fontId="6" fillId="0" borderId="32" xfId="0" applyNumberFormat="1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/>
    </xf>
    <xf numFmtId="0" fontId="6" fillId="0" borderId="33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49" fontId="2" fillId="0" borderId="83" xfId="0" applyNumberFormat="1" applyFont="1" applyBorder="1" applyAlignment="1">
      <alignment horizontal="center" vertical="top"/>
    </xf>
    <xf numFmtId="49" fontId="2" fillId="0" borderId="85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0" fontId="6" fillId="2" borderId="85" xfId="0" applyFont="1" applyFill="1" applyBorder="1" applyAlignment="1">
      <alignment vertical="top" wrapText="1"/>
    </xf>
    <xf numFmtId="0" fontId="6" fillId="4" borderId="30" xfId="0" applyFont="1" applyFill="1" applyBorder="1" applyAlignment="1">
      <alignment vertical="top"/>
    </xf>
    <xf numFmtId="0" fontId="6" fillId="4" borderId="58" xfId="0" applyFont="1" applyFill="1" applyBorder="1" applyAlignment="1">
      <alignment vertical="top"/>
    </xf>
    <xf numFmtId="0" fontId="6" fillId="4" borderId="106" xfId="0" applyFont="1" applyFill="1" applyBorder="1" applyAlignment="1">
      <alignment vertical="top"/>
    </xf>
    <xf numFmtId="0" fontId="6" fillId="0" borderId="76" xfId="0" applyNumberFormat="1" applyFont="1" applyBorder="1" applyAlignment="1">
      <alignment horizontal="center" vertical="top" wrapText="1"/>
    </xf>
    <xf numFmtId="0" fontId="6" fillId="0" borderId="37" xfId="0" applyNumberFormat="1" applyFont="1" applyBorder="1" applyAlignment="1">
      <alignment horizontal="center" vertical="top" wrapText="1"/>
    </xf>
    <xf numFmtId="0" fontId="6" fillId="0" borderId="81" xfId="0" applyNumberFormat="1" applyFont="1" applyBorder="1" applyAlignment="1">
      <alignment horizontal="center" vertical="top" wrapText="1"/>
    </xf>
    <xf numFmtId="0" fontId="2" fillId="0" borderId="83" xfId="0" applyFont="1" applyBorder="1" applyAlignment="1">
      <alignment vertical="top" textRotation="90"/>
    </xf>
    <xf numFmtId="0" fontId="2" fillId="0" borderId="8" xfId="0" applyFont="1" applyBorder="1" applyAlignment="1">
      <alignment vertical="top" textRotation="90"/>
    </xf>
    <xf numFmtId="0" fontId="6" fillId="0" borderId="83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85" xfId="0" applyFont="1" applyBorder="1" applyAlignment="1">
      <alignment vertical="top"/>
    </xf>
    <xf numFmtId="0" fontId="6" fillId="0" borderId="83" xfId="0" applyFont="1" applyBorder="1" applyAlignment="1">
      <alignment horizontal="center" vertical="top"/>
    </xf>
    <xf numFmtId="0" fontId="6" fillId="0" borderId="85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7" fillId="0" borderId="83" xfId="0" applyNumberFormat="1" applyFont="1" applyBorder="1" applyAlignment="1">
      <alignment vertical="top" wrapText="1"/>
    </xf>
    <xf numFmtId="0" fontId="7" fillId="0" borderId="85" xfId="0" applyNumberFormat="1" applyFont="1" applyBorder="1" applyAlignment="1">
      <alignment vertical="top" wrapText="1"/>
    </xf>
    <xf numFmtId="0" fontId="7" fillId="0" borderId="8" xfId="0" applyNumberFormat="1" applyFont="1" applyBorder="1" applyAlignment="1">
      <alignment vertical="top" wrapText="1"/>
    </xf>
    <xf numFmtId="0" fontId="7" fillId="2" borderId="83" xfId="0" applyNumberFormat="1" applyFont="1" applyFill="1" applyBorder="1" applyAlignment="1">
      <alignment vertical="top" wrapText="1"/>
    </xf>
    <xf numFmtId="0" fontId="7" fillId="2" borderId="85" xfId="0" applyNumberFormat="1" applyFont="1" applyFill="1" applyBorder="1" applyAlignment="1">
      <alignment vertical="top" wrapText="1"/>
    </xf>
    <xf numFmtId="0" fontId="7" fillId="2" borderId="8" xfId="0" applyNumberFormat="1" applyFont="1" applyFill="1" applyBorder="1" applyAlignment="1">
      <alignment vertical="top" wrapText="1"/>
    </xf>
    <xf numFmtId="49" fontId="3" fillId="0" borderId="83" xfId="0" applyNumberFormat="1" applyFont="1" applyBorder="1" applyAlignment="1">
      <alignment vertical="top" textRotation="90"/>
    </xf>
    <xf numFmtId="49" fontId="3" fillId="0" borderId="85" xfId="0" applyNumberFormat="1" applyFont="1" applyBorder="1" applyAlignment="1">
      <alignment vertical="top" textRotation="90"/>
    </xf>
    <xf numFmtId="49" fontId="3" fillId="0" borderId="8" xfId="0" applyNumberFormat="1" applyFont="1" applyBorder="1" applyAlignment="1">
      <alignment vertical="top" textRotation="90"/>
    </xf>
    <xf numFmtId="49" fontId="3" fillId="3" borderId="117" xfId="0" applyNumberFormat="1" applyFont="1" applyFill="1" applyBorder="1" applyAlignment="1">
      <alignment horizontal="center" vertical="top" wrapText="1"/>
    </xf>
    <xf numFmtId="49" fontId="3" fillId="3" borderId="97" xfId="0" applyNumberFormat="1" applyFont="1" applyFill="1" applyBorder="1" applyAlignment="1">
      <alignment horizontal="center" vertical="top" wrapText="1"/>
    </xf>
    <xf numFmtId="49" fontId="3" fillId="3" borderId="115" xfId="0" applyNumberFormat="1" applyFont="1" applyFill="1" applyBorder="1" applyAlignment="1">
      <alignment horizontal="center" vertical="top" wrapText="1"/>
    </xf>
    <xf numFmtId="49" fontId="3" fillId="3" borderId="117" xfId="0" applyNumberFormat="1" applyFont="1" applyFill="1" applyBorder="1" applyAlignment="1">
      <alignment horizontal="center" vertical="top"/>
    </xf>
    <xf numFmtId="49" fontId="3" fillId="0" borderId="83" xfId="0" applyNumberFormat="1" applyFont="1" applyBorder="1" applyAlignment="1">
      <alignment horizontal="center" vertical="top" wrapText="1"/>
    </xf>
    <xf numFmtId="49" fontId="3" fillId="0" borderId="85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2" fillId="3" borderId="30" xfId="0" applyNumberFormat="1" applyFont="1" applyFill="1" applyBorder="1" applyAlignment="1">
      <alignment vertical="top" wrapText="1"/>
    </xf>
    <xf numFmtId="0" fontId="2" fillId="3" borderId="58" xfId="0" applyNumberFormat="1" applyFont="1" applyFill="1" applyBorder="1" applyAlignment="1">
      <alignment vertical="top" wrapText="1"/>
    </xf>
    <xf numFmtId="0" fontId="2" fillId="3" borderId="106" xfId="0" applyNumberFormat="1" applyFont="1" applyFill="1" applyBorder="1" applyAlignment="1">
      <alignment vertical="top" wrapText="1"/>
    </xf>
    <xf numFmtId="49" fontId="3" fillId="0" borderId="83" xfId="0" applyNumberFormat="1" applyFont="1" applyBorder="1" applyAlignment="1">
      <alignment vertical="top" textRotation="90" wrapText="1"/>
    </xf>
    <xf numFmtId="49" fontId="3" fillId="0" borderId="85" xfId="0" applyNumberFormat="1" applyFont="1" applyBorder="1" applyAlignment="1">
      <alignment vertical="top" textRotation="90" wrapText="1"/>
    </xf>
    <xf numFmtId="49" fontId="3" fillId="0" borderId="8" xfId="0" applyNumberFormat="1" applyFont="1" applyBorder="1" applyAlignment="1">
      <alignment vertical="top" textRotation="90" wrapText="1"/>
    </xf>
    <xf numFmtId="0" fontId="7" fillId="0" borderId="118" xfId="0" applyFont="1" applyFill="1" applyBorder="1" applyAlignment="1">
      <alignment horizontal="center" vertical="top" wrapText="1"/>
    </xf>
    <xf numFmtId="0" fontId="7" fillId="0" borderId="65" xfId="0" applyFont="1" applyFill="1" applyBorder="1" applyAlignment="1">
      <alignment horizontal="left" vertical="top" wrapText="1"/>
    </xf>
    <xf numFmtId="0" fontId="6" fillId="4" borderId="71" xfId="0" applyFont="1" applyFill="1" applyBorder="1" applyAlignment="1">
      <alignment vertical="top"/>
    </xf>
    <xf numFmtId="0" fontId="2" fillId="4" borderId="30" xfId="0" applyFont="1" applyFill="1" applyBorder="1" applyAlignment="1">
      <alignment vertical="top"/>
    </xf>
    <xf numFmtId="0" fontId="2" fillId="4" borderId="58" xfId="0" applyFont="1" applyFill="1" applyBorder="1" applyAlignment="1">
      <alignment vertical="top"/>
    </xf>
    <xf numFmtId="0" fontId="2" fillId="4" borderId="106" xfId="0" applyFont="1" applyFill="1" applyBorder="1" applyAlignment="1">
      <alignment vertical="top"/>
    </xf>
    <xf numFmtId="0" fontId="19" fillId="0" borderId="83" xfId="0" applyFont="1" applyBorder="1" applyAlignment="1">
      <alignment horizontal="left" vertical="top" wrapText="1"/>
    </xf>
    <xf numFmtId="0" fontId="19" fillId="0" borderId="85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49" fontId="2" fillId="4" borderId="30" xfId="0" applyNumberFormat="1" applyFont="1" applyFill="1" applyBorder="1" applyAlignment="1">
      <alignment horizontal="left" vertical="top"/>
    </xf>
    <xf numFmtId="0" fontId="6" fillId="2" borderId="102" xfId="0" applyFont="1" applyFill="1" applyBorder="1" applyAlignment="1">
      <alignment horizontal="center" vertical="top"/>
    </xf>
    <xf numFmtId="0" fontId="6" fillId="2" borderId="103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55" xfId="0" applyFont="1" applyFill="1" applyBorder="1" applyAlignment="1">
      <alignment horizontal="center" vertical="top"/>
    </xf>
    <xf numFmtId="0" fontId="6" fillId="2" borderId="37" xfId="0" applyFont="1" applyFill="1" applyBorder="1" applyAlignment="1">
      <alignment horizontal="center" vertical="top"/>
    </xf>
    <xf numFmtId="0" fontId="6" fillId="2" borderId="81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 wrapText="1"/>
    </xf>
    <xf numFmtId="0" fontId="7" fillId="0" borderId="116" xfId="0" applyFont="1" applyBorder="1" applyAlignment="1">
      <alignment horizontal="center" vertical="top" wrapText="1"/>
    </xf>
    <xf numFmtId="0" fontId="7" fillId="2" borderId="8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vertical="top" wrapText="1"/>
    </xf>
    <xf numFmtId="0" fontId="7" fillId="0" borderId="98" xfId="0" applyFont="1" applyBorder="1" applyAlignment="1">
      <alignment vertical="top" wrapText="1"/>
    </xf>
    <xf numFmtId="0" fontId="7" fillId="2" borderId="5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55" xfId="0" applyFont="1" applyFill="1" applyBorder="1" applyAlignment="1">
      <alignment horizontal="center" vertical="top" wrapText="1"/>
    </xf>
    <xf numFmtId="49" fontId="6" fillId="0" borderId="83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0" fontId="7" fillId="0" borderId="83" xfId="0" applyFont="1" applyBorder="1" applyAlignment="1">
      <alignment vertical="top" wrapText="1"/>
    </xf>
    <xf numFmtId="0" fontId="7" fillId="0" borderId="143" xfId="0" applyFont="1" applyBorder="1" applyAlignment="1">
      <alignment vertical="top" wrapText="1"/>
    </xf>
    <xf numFmtId="0" fontId="6" fillId="3" borderId="30" xfId="0" applyFont="1" applyFill="1" applyBorder="1" applyAlignment="1">
      <alignment vertical="top"/>
    </xf>
    <xf numFmtId="0" fontId="6" fillId="3" borderId="58" xfId="0" applyFont="1" applyFill="1" applyBorder="1" applyAlignment="1">
      <alignment vertical="top"/>
    </xf>
    <xf numFmtId="0" fontId="6" fillId="3" borderId="106" xfId="0" applyFont="1" applyFill="1" applyBorder="1" applyAlignment="1">
      <alignment vertical="top"/>
    </xf>
    <xf numFmtId="0" fontId="6" fillId="0" borderId="2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5" xfId="0" applyFont="1" applyBorder="1" applyAlignment="1">
      <alignment horizontal="center" vertical="top"/>
    </xf>
    <xf numFmtId="0" fontId="6" fillId="0" borderId="75" xfId="0" applyFont="1" applyBorder="1" applyAlignment="1">
      <alignment horizontal="center" vertical="top"/>
    </xf>
    <xf numFmtId="0" fontId="6" fillId="0" borderId="102" xfId="0" applyFont="1" applyBorder="1" applyAlignment="1">
      <alignment horizontal="center" vertical="top"/>
    </xf>
    <xf numFmtId="0" fontId="6" fillId="0" borderId="103" xfId="0" applyFont="1" applyBorder="1" applyAlignment="1">
      <alignment horizontal="center" vertical="top"/>
    </xf>
    <xf numFmtId="0" fontId="19" fillId="0" borderId="81" xfId="0" applyFont="1" applyBorder="1" applyAlignment="1">
      <alignment horizontal="center" vertical="top"/>
    </xf>
    <xf numFmtId="0" fontId="7" fillId="0" borderId="76" xfId="0" applyFont="1" applyBorder="1" applyAlignment="1">
      <alignment horizontal="center" vertical="top"/>
    </xf>
    <xf numFmtId="0" fontId="7" fillId="0" borderId="81" xfId="0" applyFont="1" applyBorder="1" applyAlignment="1">
      <alignment horizontal="center" vertical="top"/>
    </xf>
    <xf numFmtId="49" fontId="6" fillId="0" borderId="85" xfId="0" applyNumberFormat="1" applyFont="1" applyBorder="1" applyAlignment="1">
      <alignment horizontal="center" vertical="top"/>
    </xf>
    <xf numFmtId="49" fontId="7" fillId="2" borderId="94" xfId="0" applyNumberFormat="1" applyFont="1" applyFill="1" applyBorder="1" applyAlignment="1">
      <alignment horizontal="left" vertical="top" wrapText="1"/>
    </xf>
    <xf numFmtId="49" fontId="7" fillId="2" borderId="82" xfId="0" applyNumberFormat="1" applyFont="1" applyFill="1" applyBorder="1" applyAlignment="1">
      <alignment horizontal="left" vertical="top" wrapText="1"/>
    </xf>
    <xf numFmtId="49" fontId="3" fillId="3" borderId="115" xfId="0" applyNumberFormat="1" applyFont="1" applyFill="1" applyBorder="1" applyAlignment="1">
      <alignment horizontal="center" vertical="top"/>
    </xf>
    <xf numFmtId="49" fontId="3" fillId="4" borderId="76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top"/>
    </xf>
    <xf numFmtId="0" fontId="7" fillId="0" borderId="75" xfId="0" applyFont="1" applyBorder="1" applyAlignment="1">
      <alignment horizontal="center" vertical="top"/>
    </xf>
    <xf numFmtId="0" fontId="7" fillId="0" borderId="103" xfId="0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165" fontId="9" fillId="0" borderId="14" xfId="0" applyNumberFormat="1" applyFont="1" applyFill="1" applyBorder="1" applyAlignment="1">
      <alignment horizontal="center" vertical="top" wrapText="1"/>
    </xf>
    <xf numFmtId="165" fontId="9" fillId="0" borderId="52" xfId="0" applyNumberFormat="1" applyFont="1" applyFill="1" applyBorder="1" applyAlignment="1">
      <alignment horizontal="center" vertical="top" wrapText="1"/>
    </xf>
    <xf numFmtId="165" fontId="9" fillId="0" borderId="88" xfId="0" applyNumberFormat="1" applyFont="1" applyFill="1" applyBorder="1" applyAlignment="1">
      <alignment horizontal="center" vertical="top" wrapText="1"/>
    </xf>
    <xf numFmtId="165" fontId="9" fillId="0" borderId="88" xfId="0" applyNumberFormat="1" applyFont="1" applyBorder="1" applyAlignment="1">
      <alignment horizontal="center" vertical="top" wrapText="1"/>
    </xf>
    <xf numFmtId="0" fontId="6" fillId="0" borderId="111" xfId="0" applyFont="1" applyBorder="1" applyAlignment="1">
      <alignment vertical="top"/>
    </xf>
    <xf numFmtId="4" fontId="6" fillId="0" borderId="0" xfId="0" applyNumberFormat="1" applyFont="1" applyAlignment="1">
      <alignment vertical="top"/>
    </xf>
    <xf numFmtId="165" fontId="4" fillId="0" borderId="92" xfId="0" applyNumberFormat="1" applyFont="1" applyFill="1" applyBorder="1" applyAlignment="1">
      <alignment horizontal="center" vertical="top" wrapText="1"/>
    </xf>
    <xf numFmtId="2" fontId="9" fillId="0" borderId="69" xfId="0" applyNumberFormat="1" applyFont="1" applyBorder="1" applyAlignment="1">
      <alignment horizontal="center" vertical="top" wrapText="1"/>
    </xf>
    <xf numFmtId="0" fontId="2" fillId="0" borderId="13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2" fontId="6" fillId="0" borderId="0" xfId="0" applyNumberFormat="1" applyFont="1" applyAlignment="1">
      <alignment vertical="top"/>
    </xf>
    <xf numFmtId="165" fontId="10" fillId="0" borderId="110" xfId="0" applyNumberFormat="1" applyFont="1" applyFill="1" applyBorder="1" applyAlignment="1">
      <alignment horizontal="center" vertical="top" wrapText="1"/>
    </xf>
    <xf numFmtId="165" fontId="10" fillId="6" borderId="106" xfId="0" applyNumberFormat="1" applyFont="1" applyFill="1" applyBorder="1" applyAlignment="1">
      <alignment horizontal="center" vertical="top" wrapText="1"/>
    </xf>
    <xf numFmtId="0" fontId="7" fillId="0" borderId="83" xfId="0" applyFont="1" applyBorder="1" applyAlignment="1">
      <alignment vertical="top"/>
    </xf>
    <xf numFmtId="0" fontId="7" fillId="0" borderId="85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165" fontId="10" fillId="5" borderId="30" xfId="0" applyNumberFormat="1" applyFont="1" applyFill="1" applyBorder="1" applyAlignment="1">
      <alignment horizontal="center" vertical="top" wrapText="1"/>
    </xf>
    <xf numFmtId="165" fontId="10" fillId="5" borderId="58" xfId="0" applyNumberFormat="1" applyFont="1" applyFill="1" applyBorder="1" applyAlignment="1">
      <alignment horizontal="center" vertical="top" wrapText="1"/>
    </xf>
    <xf numFmtId="165" fontId="10" fillId="5" borderId="13" xfId="0" applyNumberFormat="1" applyFont="1" applyFill="1" applyBorder="1" applyAlignment="1">
      <alignment horizontal="center" vertical="top" wrapText="1"/>
    </xf>
    <xf numFmtId="0" fontId="6" fillId="6" borderId="112" xfId="0" applyFont="1" applyFill="1" applyBorder="1" applyAlignment="1">
      <alignment vertical="top"/>
    </xf>
    <xf numFmtId="0" fontId="6" fillId="6" borderId="113" xfId="0" applyFont="1" applyFill="1" applyBorder="1" applyAlignment="1">
      <alignment vertical="top"/>
    </xf>
    <xf numFmtId="0" fontId="6" fillId="6" borderId="114" xfId="0" applyFont="1" applyFill="1" applyBorder="1" applyAlignment="1">
      <alignment vertical="top"/>
    </xf>
    <xf numFmtId="0" fontId="19" fillId="0" borderId="41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81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55" xfId="0" applyFont="1" applyBorder="1" applyAlignment="1">
      <alignment horizontal="left" vertical="top" wrapText="1"/>
    </xf>
    <xf numFmtId="0" fontId="19" fillId="0" borderId="108" xfId="0" applyFont="1" applyBorder="1" applyAlignment="1">
      <alignment horizontal="left" vertical="top" wrapText="1"/>
    </xf>
    <xf numFmtId="0" fontId="19" fillId="0" borderId="102" xfId="0" applyFont="1" applyBorder="1" applyAlignment="1">
      <alignment horizontal="left" vertical="top" wrapText="1"/>
    </xf>
    <xf numFmtId="0" fontId="19" fillId="0" borderId="103" xfId="0" applyFont="1" applyBorder="1" applyAlignment="1">
      <alignment horizontal="left" vertical="top" wrapText="1"/>
    </xf>
    <xf numFmtId="0" fontId="2" fillId="4" borderId="30" xfId="0" applyNumberFormat="1" applyFont="1" applyFill="1" applyBorder="1" applyAlignment="1">
      <alignment vertical="top" wrapText="1"/>
    </xf>
    <xf numFmtId="0" fontId="2" fillId="4" borderId="58" xfId="0" applyNumberFormat="1" applyFont="1" applyFill="1" applyBorder="1" applyAlignment="1">
      <alignment vertical="top" wrapText="1"/>
    </xf>
    <xf numFmtId="0" fontId="2" fillId="4" borderId="106" xfId="0" applyNumberFormat="1" applyFont="1" applyFill="1" applyBorder="1" applyAlignment="1">
      <alignment vertical="top" wrapText="1"/>
    </xf>
    <xf numFmtId="0" fontId="7" fillId="4" borderId="145" xfId="0" applyFont="1" applyFill="1" applyBorder="1" applyAlignment="1">
      <alignment vertical="top" wrapText="1"/>
    </xf>
    <xf numFmtId="0" fontId="7" fillId="4" borderId="146" xfId="0" applyFont="1" applyFill="1" applyBorder="1" applyAlignment="1">
      <alignment vertical="top" wrapText="1"/>
    </xf>
    <xf numFmtId="0" fontId="7" fillId="4" borderId="147" xfId="0" applyFont="1" applyFill="1" applyBorder="1" applyAlignment="1">
      <alignment vertical="top" wrapText="1"/>
    </xf>
    <xf numFmtId="0" fontId="2" fillId="0" borderId="85" xfId="0" applyFont="1" applyBorder="1" applyAlignment="1">
      <alignment vertical="top" textRotation="90"/>
    </xf>
    <xf numFmtId="49" fontId="2" fillId="3" borderId="120" xfId="0" applyNumberFormat="1" applyFont="1" applyFill="1" applyBorder="1" applyAlignment="1">
      <alignment horizontal="center" vertical="top" wrapText="1"/>
    </xf>
    <xf numFmtId="49" fontId="19" fillId="0" borderId="121" xfId="0" applyNumberFormat="1" applyFont="1" applyBorder="1" applyAlignment="1">
      <alignment horizontal="center" vertical="top" wrapText="1"/>
    </xf>
    <xf numFmtId="49" fontId="2" fillId="4" borderId="76" xfId="0" applyNumberFormat="1" applyFont="1" applyFill="1" applyBorder="1" applyAlignment="1">
      <alignment horizontal="center" vertical="top" wrapText="1"/>
    </xf>
    <xf numFmtId="49" fontId="19" fillId="4" borderId="37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55" xfId="0" applyNumberFormat="1" applyFont="1" applyBorder="1" applyAlignment="1">
      <alignment horizontal="center" vertical="top" wrapText="1"/>
    </xf>
    <xf numFmtId="0" fontId="7" fillId="2" borderId="85" xfId="0" applyFont="1" applyFill="1" applyBorder="1" applyAlignment="1">
      <alignment vertical="top" wrapText="1"/>
    </xf>
    <xf numFmtId="0" fontId="7" fillId="0" borderId="42" xfId="0" applyFont="1" applyBorder="1" applyAlignment="1">
      <alignment horizontal="center" vertical="top"/>
    </xf>
    <xf numFmtId="0" fontId="19" fillId="0" borderId="55" xfId="0" applyFont="1" applyBorder="1" applyAlignment="1">
      <alignment horizontal="center" vertical="top"/>
    </xf>
    <xf numFmtId="0" fontId="6" fillId="2" borderId="11" xfId="0" applyFont="1" applyFill="1" applyBorder="1" applyAlignment="1">
      <alignment horizontal="left" vertical="top" wrapText="1"/>
    </xf>
    <xf numFmtId="0" fontId="7" fillId="0" borderId="45" xfId="0" applyFont="1" applyBorder="1" applyAlignment="1">
      <alignment vertical="top"/>
    </xf>
    <xf numFmtId="0" fontId="19" fillId="0" borderId="91" xfId="0" applyFont="1" applyBorder="1" applyAlignment="1">
      <alignment vertical="top"/>
    </xf>
    <xf numFmtId="49" fontId="2" fillId="2" borderId="76" xfId="0" applyNumberFormat="1" applyFont="1" applyFill="1" applyBorder="1" applyAlignment="1">
      <alignment horizontal="center" vertical="top" wrapText="1"/>
    </xf>
    <xf numFmtId="49" fontId="19" fillId="2" borderId="37" xfId="0" applyNumberFormat="1" applyFont="1" applyFill="1" applyBorder="1" applyAlignment="1">
      <alignment horizontal="center" vertical="top" wrapText="1"/>
    </xf>
    <xf numFmtId="49" fontId="7" fillId="0" borderId="85" xfId="0" applyNumberFormat="1" applyFont="1" applyFill="1" applyBorder="1" applyAlignment="1">
      <alignment horizontal="center" vertical="top" wrapText="1"/>
    </xf>
    <xf numFmtId="49" fontId="6" fillId="2" borderId="83" xfId="0" applyNumberFormat="1" applyFont="1" applyFill="1" applyBorder="1" applyAlignment="1">
      <alignment horizontal="left" vertical="top" wrapText="1"/>
    </xf>
    <xf numFmtId="0" fontId="15" fillId="2" borderId="85" xfId="0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center" vertical="top" textRotation="90" wrapText="1"/>
    </xf>
    <xf numFmtId="0" fontId="16" fillId="2" borderId="37" xfId="0" applyFont="1" applyFill="1" applyBorder="1" applyAlignment="1">
      <alignment horizontal="center" vertical="top" textRotation="90" wrapText="1"/>
    </xf>
    <xf numFmtId="0" fontId="6" fillId="0" borderId="75" xfId="0" applyNumberFormat="1" applyFont="1" applyBorder="1" applyAlignment="1">
      <alignment horizontal="center" vertical="top" wrapText="1"/>
    </xf>
    <xf numFmtId="0" fontId="6" fillId="0" borderId="102" xfId="0" applyNumberFormat="1" applyFont="1" applyBorder="1" applyAlignment="1">
      <alignment horizontal="center" vertical="top" wrapText="1"/>
    </xf>
    <xf numFmtId="0" fontId="6" fillId="0" borderId="103" xfId="0" applyNumberFormat="1" applyFont="1" applyBorder="1" applyAlignment="1">
      <alignment horizontal="center" vertical="top" wrapText="1"/>
    </xf>
    <xf numFmtId="49" fontId="7" fillId="0" borderId="83" xfId="0" applyNumberFormat="1" applyFont="1" applyBorder="1" applyAlignment="1">
      <alignment horizontal="center" vertical="top" wrapText="1"/>
    </xf>
    <xf numFmtId="49" fontId="7" fillId="0" borderId="85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3" fillId="4" borderId="56" xfId="0" applyNumberFormat="1" applyFont="1" applyFill="1" applyBorder="1" applyAlignment="1">
      <alignment horizontal="right" vertical="top"/>
    </xf>
    <xf numFmtId="49" fontId="3" fillId="4" borderId="53" xfId="0" applyNumberFormat="1" applyFont="1" applyFill="1" applyBorder="1" applyAlignment="1">
      <alignment horizontal="right" vertical="top"/>
    </xf>
    <xf numFmtId="49" fontId="3" fillId="4" borderId="61" xfId="0" applyNumberFormat="1" applyFont="1" applyFill="1" applyBorder="1" applyAlignment="1">
      <alignment horizontal="right" vertical="top"/>
    </xf>
    <xf numFmtId="0" fontId="12" fillId="0" borderId="100" xfId="0" applyFont="1" applyBorder="1" applyAlignment="1">
      <alignment horizontal="center" vertical="top" wrapText="1"/>
    </xf>
    <xf numFmtId="0" fontId="12" fillId="0" borderId="105" xfId="0" applyFont="1" applyBorder="1" applyAlignment="1">
      <alignment horizontal="center" vertical="top" wrapText="1"/>
    </xf>
    <xf numFmtId="0" fontId="12" fillId="0" borderId="107" xfId="0" applyFont="1" applyBorder="1" applyAlignment="1">
      <alignment horizontal="center" vertical="top" wrapText="1"/>
    </xf>
    <xf numFmtId="0" fontId="7" fillId="0" borderId="108" xfId="0" applyFont="1" applyBorder="1" applyAlignment="1">
      <alignment horizontal="center" vertical="top"/>
    </xf>
    <xf numFmtId="0" fontId="19" fillId="0" borderId="103" xfId="0" applyFont="1" applyBorder="1" applyAlignment="1">
      <alignment horizontal="center" vertical="top"/>
    </xf>
    <xf numFmtId="0" fontId="2" fillId="4" borderId="74" xfId="0" applyFont="1" applyFill="1" applyBorder="1" applyAlignment="1">
      <alignment horizontal="right" vertical="top"/>
    </xf>
    <xf numFmtId="0" fontId="13" fillId="0" borderId="96" xfId="0" applyFont="1" applyBorder="1" applyAlignment="1">
      <alignment horizontal="center" textRotation="90"/>
    </xf>
    <xf numFmtId="0" fontId="13" fillId="0" borderId="97" xfId="0" applyFont="1" applyBorder="1" applyAlignment="1">
      <alignment horizontal="center" textRotation="90"/>
    </xf>
    <xf numFmtId="0" fontId="13" fillId="0" borderId="104" xfId="0" applyFont="1" applyBorder="1" applyAlignment="1">
      <alignment horizontal="center" textRotation="90"/>
    </xf>
    <xf numFmtId="0" fontId="13" fillId="0" borderId="83" xfId="0" applyFont="1" applyBorder="1" applyAlignment="1">
      <alignment horizontal="center" textRotation="90"/>
    </xf>
    <xf numFmtId="0" fontId="13" fillId="0" borderId="85" xfId="0" applyFont="1" applyBorder="1" applyAlignment="1">
      <alignment horizontal="center" textRotation="90"/>
    </xf>
    <xf numFmtId="0" fontId="13" fillId="0" borderId="8" xfId="0" applyFont="1" applyBorder="1" applyAlignment="1">
      <alignment horizontal="center" textRotation="90"/>
    </xf>
    <xf numFmtId="49" fontId="3" fillId="4" borderId="83" xfId="0" applyNumberFormat="1" applyFont="1" applyFill="1" applyBorder="1" applyAlignment="1">
      <alignment horizontal="center" vertical="top" wrapText="1"/>
    </xf>
    <xf numFmtId="49" fontId="3" fillId="4" borderId="85" xfId="0" applyNumberFormat="1" applyFont="1" applyFill="1" applyBorder="1" applyAlignment="1">
      <alignment horizontal="center" vertical="top" wrapText="1"/>
    </xf>
    <xf numFmtId="49" fontId="3" fillId="4" borderId="8" xfId="0" applyNumberFormat="1" applyFont="1" applyFill="1" applyBorder="1" applyAlignment="1">
      <alignment horizontal="center" vertical="top" wrapText="1"/>
    </xf>
    <xf numFmtId="0" fontId="7" fillId="0" borderId="85" xfId="0" applyFont="1" applyBorder="1" applyAlignment="1">
      <alignment horizontal="center" vertical="top"/>
    </xf>
    <xf numFmtId="0" fontId="7" fillId="0" borderId="105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19" fillId="0" borderId="76" xfId="0" applyFont="1" applyBorder="1" applyAlignment="1">
      <alignment horizontal="center" vertical="top"/>
    </xf>
    <xf numFmtId="0" fontId="19" fillId="0" borderId="75" xfId="0" applyFont="1" applyBorder="1" applyAlignment="1">
      <alignment horizontal="center" vertical="top"/>
    </xf>
    <xf numFmtId="0" fontId="19" fillId="0" borderId="102" xfId="0" applyFont="1" applyBorder="1" applyAlignment="1">
      <alignment horizontal="center" vertical="top"/>
    </xf>
    <xf numFmtId="0" fontId="2" fillId="3" borderId="30" xfId="0" applyFont="1" applyFill="1" applyBorder="1" applyAlignment="1">
      <alignment vertical="top"/>
    </xf>
    <xf numFmtId="0" fontId="2" fillId="3" borderId="58" xfId="0" applyFont="1" applyFill="1" applyBorder="1" applyAlignment="1">
      <alignment vertical="top"/>
    </xf>
    <xf numFmtId="0" fontId="2" fillId="3" borderId="106" xfId="0" applyFont="1" applyFill="1" applyBorder="1" applyAlignment="1">
      <alignment vertical="top"/>
    </xf>
    <xf numFmtId="0" fontId="7" fillId="0" borderId="11" xfId="0" applyFont="1" applyBorder="1" applyAlignment="1">
      <alignment vertical="top" wrapText="1"/>
    </xf>
    <xf numFmtId="49" fontId="3" fillId="13" borderId="83" xfId="0" applyNumberFormat="1" applyFont="1" applyFill="1" applyBorder="1" applyAlignment="1">
      <alignment horizontal="center" vertical="top"/>
    </xf>
    <xf numFmtId="49" fontId="3" fillId="13" borderId="85" xfId="0" applyNumberFormat="1" applyFont="1" applyFill="1" applyBorder="1" applyAlignment="1">
      <alignment horizontal="center" vertical="top"/>
    </xf>
    <xf numFmtId="49" fontId="3" fillId="13" borderId="8" xfId="0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67"/>
  <sheetViews>
    <sheetView tabSelected="1" zoomScaleNormal="100" zoomScaleSheetLayoutView="90" workbookViewId="0">
      <selection activeCell="D261" sqref="D261:J261"/>
    </sheetView>
  </sheetViews>
  <sheetFormatPr defaultRowHeight="15"/>
  <cols>
    <col min="1" max="1" width="4.140625" style="5" customWidth="1"/>
    <col min="2" max="2" width="3.85546875" style="5" customWidth="1"/>
    <col min="3" max="3" width="3.7109375" style="5" customWidth="1"/>
    <col min="4" max="4" width="24.7109375" style="5" customWidth="1"/>
    <col min="5" max="5" width="4.28515625" style="5" customWidth="1"/>
    <col min="6" max="6" width="3.7109375" style="5" customWidth="1"/>
    <col min="7" max="7" width="3.28515625" style="7" customWidth="1"/>
    <col min="8" max="8" width="4.28515625" style="5" customWidth="1"/>
    <col min="9" max="9" width="8.5703125" style="8" customWidth="1"/>
    <col min="10" max="10" width="8.5703125" style="5" customWidth="1"/>
    <col min="11" max="11" width="7.42578125" style="5" bestFit="1" customWidth="1"/>
    <col min="12" max="12" width="5.42578125" style="5" bestFit="1" customWidth="1"/>
    <col min="13" max="13" width="8.42578125" style="5" customWidth="1"/>
    <col min="14" max="14" width="8.5703125" style="9" customWidth="1"/>
    <col min="15" max="15" width="8.140625" style="9" customWidth="1"/>
    <col min="16" max="16" width="6.28515625" style="9" customWidth="1"/>
    <col min="17" max="17" width="8.7109375" style="9" customWidth="1"/>
    <col min="18" max="18" width="8.140625" style="5" customWidth="1"/>
    <col min="19" max="19" width="7.7109375" style="5" bestFit="1" customWidth="1"/>
    <col min="20" max="20" width="5.140625" style="5" customWidth="1"/>
    <col min="21" max="21" width="7.7109375" style="5" customWidth="1"/>
    <col min="22" max="22" width="10" style="5" customWidth="1"/>
    <col min="23" max="23" width="7.42578125" style="5" bestFit="1" customWidth="1"/>
    <col min="24" max="24" width="5.28515625" style="5" customWidth="1"/>
    <col min="25" max="25" width="8.28515625" style="5" customWidth="1"/>
    <col min="26" max="26" width="34.7109375" style="5" customWidth="1"/>
    <col min="27" max="27" width="5.7109375" style="6" customWidth="1"/>
    <col min="28" max="29" width="5.140625" style="5" customWidth="1"/>
    <col min="30" max="30" width="10.7109375" style="1" customWidth="1"/>
  </cols>
  <sheetData>
    <row r="1" spans="1:54">
      <c r="A1" s="1162" t="s">
        <v>158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</row>
    <row r="2" spans="1:54" ht="15.75" thickBot="1">
      <c r="Y2" s="10" t="s">
        <v>221</v>
      </c>
      <c r="AA2" s="10"/>
    </row>
    <row r="3" spans="1:54" ht="16.5" thickTop="1" thickBot="1">
      <c r="A3" s="1163" t="s">
        <v>0</v>
      </c>
      <c r="B3" s="1166" t="s">
        <v>1</v>
      </c>
      <c r="C3" s="1166" t="s">
        <v>2</v>
      </c>
      <c r="D3" s="1169" t="s">
        <v>3</v>
      </c>
      <c r="E3" s="1175" t="s">
        <v>4</v>
      </c>
      <c r="F3" s="1166" t="s">
        <v>58</v>
      </c>
      <c r="G3" s="1211" t="s">
        <v>5</v>
      </c>
      <c r="H3" s="1166" t="s">
        <v>6</v>
      </c>
      <c r="I3" s="1175" t="s">
        <v>7</v>
      </c>
      <c r="J3" s="1172" t="s">
        <v>219</v>
      </c>
      <c r="K3" s="1173"/>
      <c r="L3" s="1173"/>
      <c r="M3" s="1174"/>
      <c r="N3" s="1187" t="s">
        <v>59</v>
      </c>
      <c r="O3" s="1188"/>
      <c r="P3" s="1188"/>
      <c r="Q3" s="1189"/>
      <c r="R3" s="1172" t="s">
        <v>73</v>
      </c>
      <c r="S3" s="1173"/>
      <c r="T3" s="1173"/>
      <c r="U3" s="1174"/>
      <c r="V3" s="1219" t="s">
        <v>220</v>
      </c>
      <c r="W3" s="1173"/>
      <c r="X3" s="1173"/>
      <c r="Y3" s="1220"/>
      <c r="Z3" s="1214" t="s">
        <v>8</v>
      </c>
      <c r="AA3" s="1214"/>
      <c r="AB3" s="1214"/>
      <c r="AC3" s="1215"/>
    </row>
    <row r="4" spans="1:54">
      <c r="A4" s="1164"/>
      <c r="B4" s="1167"/>
      <c r="C4" s="1167"/>
      <c r="D4" s="1170"/>
      <c r="E4" s="1176"/>
      <c r="F4" s="1167"/>
      <c r="G4" s="1212"/>
      <c r="H4" s="1167"/>
      <c r="I4" s="1176"/>
      <c r="J4" s="1182" t="s">
        <v>9</v>
      </c>
      <c r="K4" s="1186" t="s">
        <v>10</v>
      </c>
      <c r="L4" s="1186"/>
      <c r="M4" s="1184" t="s">
        <v>11</v>
      </c>
      <c r="N4" s="1217" t="s">
        <v>9</v>
      </c>
      <c r="O4" s="1190" t="s">
        <v>10</v>
      </c>
      <c r="P4" s="1190"/>
      <c r="Q4" s="1178" t="s">
        <v>11</v>
      </c>
      <c r="R4" s="1180" t="s">
        <v>9</v>
      </c>
      <c r="S4" s="1186" t="s">
        <v>10</v>
      </c>
      <c r="T4" s="1186"/>
      <c r="U4" s="1184" t="s">
        <v>11</v>
      </c>
      <c r="V4" s="1182" t="s">
        <v>9</v>
      </c>
      <c r="W4" s="1186" t="s">
        <v>10</v>
      </c>
      <c r="X4" s="1186"/>
      <c r="Y4" s="1178" t="s">
        <v>11</v>
      </c>
      <c r="Z4" s="1216" t="s">
        <v>12</v>
      </c>
      <c r="AA4" s="1191" t="s">
        <v>13</v>
      </c>
      <c r="AB4" s="1186"/>
      <c r="AC4" s="1192"/>
    </row>
    <row r="5" spans="1:54" ht="105" customHeight="1" thickBot="1">
      <c r="A5" s="1165"/>
      <c r="B5" s="1168"/>
      <c r="C5" s="1168"/>
      <c r="D5" s="1171"/>
      <c r="E5" s="1177"/>
      <c r="F5" s="1168"/>
      <c r="G5" s="1213"/>
      <c r="H5" s="1168"/>
      <c r="I5" s="1177"/>
      <c r="J5" s="1183"/>
      <c r="K5" s="11" t="s">
        <v>9</v>
      </c>
      <c r="L5" s="12" t="s">
        <v>14</v>
      </c>
      <c r="M5" s="1185"/>
      <c r="N5" s="1218"/>
      <c r="O5" s="12" t="s">
        <v>9</v>
      </c>
      <c r="P5" s="12" t="s">
        <v>14</v>
      </c>
      <c r="Q5" s="1179"/>
      <c r="R5" s="1181"/>
      <c r="S5" s="13" t="s">
        <v>9</v>
      </c>
      <c r="T5" s="12" t="s">
        <v>14</v>
      </c>
      <c r="U5" s="1185"/>
      <c r="V5" s="1183"/>
      <c r="W5" s="13" t="s">
        <v>9</v>
      </c>
      <c r="X5" s="12" t="s">
        <v>14</v>
      </c>
      <c r="Y5" s="1179"/>
      <c r="Z5" s="1171"/>
      <c r="AA5" s="249" t="s">
        <v>60</v>
      </c>
      <c r="AB5" s="14" t="s">
        <v>74</v>
      </c>
      <c r="AC5" s="173" t="s">
        <v>235</v>
      </c>
    </row>
    <row r="6" spans="1:54" ht="15.75" thickBot="1">
      <c r="A6" s="1208" t="s">
        <v>159</v>
      </c>
      <c r="B6" s="1209"/>
      <c r="C6" s="1209"/>
      <c r="D6" s="1209"/>
      <c r="E6" s="1209"/>
      <c r="F6" s="1209"/>
      <c r="G6" s="1209"/>
      <c r="H6" s="1209"/>
      <c r="I6" s="1209"/>
      <c r="J6" s="1209"/>
      <c r="K6" s="1209"/>
      <c r="L6" s="1209"/>
      <c r="M6" s="1209"/>
      <c r="N6" s="1209"/>
      <c r="O6" s="1209"/>
      <c r="P6" s="1209"/>
      <c r="Q6" s="1209"/>
      <c r="R6" s="1209"/>
      <c r="S6" s="1209"/>
      <c r="T6" s="1209"/>
      <c r="U6" s="1209"/>
      <c r="V6" s="1209"/>
      <c r="W6" s="1209"/>
      <c r="X6" s="1209"/>
      <c r="Y6" s="1209"/>
      <c r="Z6" s="1209"/>
      <c r="AA6" s="1209"/>
      <c r="AB6" s="1209"/>
      <c r="AC6" s="1210"/>
    </row>
    <row r="7" spans="1:54" ht="15.75" thickBot="1">
      <c r="A7" s="1221" t="s">
        <v>160</v>
      </c>
      <c r="B7" s="1222"/>
      <c r="C7" s="1222"/>
      <c r="D7" s="1222"/>
      <c r="E7" s="1222"/>
      <c r="F7" s="1222"/>
      <c r="G7" s="1222"/>
      <c r="H7" s="1222"/>
      <c r="I7" s="1222"/>
      <c r="J7" s="1222"/>
      <c r="K7" s="1222"/>
      <c r="L7" s="1222"/>
      <c r="M7" s="1222"/>
      <c r="N7" s="1222"/>
      <c r="O7" s="1222"/>
      <c r="P7" s="1222"/>
      <c r="Q7" s="1222"/>
      <c r="R7" s="1222"/>
      <c r="S7" s="1222"/>
      <c r="T7" s="1222"/>
      <c r="U7" s="1222"/>
      <c r="V7" s="1222"/>
      <c r="W7" s="1222"/>
      <c r="X7" s="1222"/>
      <c r="Y7" s="1222"/>
      <c r="Z7" s="1222"/>
      <c r="AA7" s="1222"/>
      <c r="AB7" s="1222"/>
      <c r="AC7" s="1223"/>
    </row>
    <row r="8" spans="1:54" ht="15.75" thickBot="1">
      <c r="A8" s="41" t="s">
        <v>15</v>
      </c>
      <c r="B8" s="1230" t="s">
        <v>16</v>
      </c>
      <c r="C8" s="1230"/>
      <c r="D8" s="1230"/>
      <c r="E8" s="1230"/>
      <c r="F8" s="1230"/>
      <c r="G8" s="1230"/>
      <c r="H8" s="1230"/>
      <c r="I8" s="1230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0"/>
      <c r="Z8" s="1230"/>
      <c r="AA8" s="1230"/>
      <c r="AB8" s="1230"/>
      <c r="AC8" s="1231"/>
    </row>
    <row r="9" spans="1:54" ht="15.75" thickBot="1">
      <c r="A9" s="15" t="s">
        <v>15</v>
      </c>
      <c r="B9" s="16" t="s">
        <v>15</v>
      </c>
      <c r="C9" s="1227" t="s">
        <v>218</v>
      </c>
      <c r="D9" s="1228"/>
      <c r="E9" s="1228"/>
      <c r="F9" s="1228"/>
      <c r="G9" s="1228"/>
      <c r="H9" s="1228"/>
      <c r="I9" s="1228"/>
      <c r="J9" s="1228"/>
      <c r="K9" s="1228"/>
      <c r="L9" s="1228"/>
      <c r="M9" s="1228"/>
      <c r="N9" s="1228"/>
      <c r="O9" s="1228"/>
      <c r="P9" s="1228"/>
      <c r="Q9" s="1228"/>
      <c r="R9" s="1228"/>
      <c r="S9" s="1228"/>
      <c r="T9" s="1228"/>
      <c r="U9" s="1228"/>
      <c r="V9" s="1228"/>
      <c r="W9" s="1228"/>
      <c r="X9" s="1228"/>
      <c r="Y9" s="1228"/>
      <c r="Z9" s="1228"/>
      <c r="AA9" s="1228"/>
      <c r="AB9" s="1228"/>
      <c r="AC9" s="1229"/>
    </row>
    <row r="10" spans="1:54" ht="21" customHeight="1">
      <c r="A10" s="1041" t="s">
        <v>15</v>
      </c>
      <c r="B10" s="1043" t="s">
        <v>15</v>
      </c>
      <c r="C10" s="1019" t="s">
        <v>15</v>
      </c>
      <c r="D10" s="1205" t="s">
        <v>186</v>
      </c>
      <c r="E10" s="1045" t="s">
        <v>40</v>
      </c>
      <c r="F10" s="1157"/>
      <c r="G10" s="1149" t="s">
        <v>17</v>
      </c>
      <c r="H10" s="1149" t="s">
        <v>17</v>
      </c>
      <c r="I10" s="17" t="s">
        <v>18</v>
      </c>
      <c r="J10" s="47">
        <v>3.2</v>
      </c>
      <c r="K10" s="48">
        <v>3.2</v>
      </c>
      <c r="L10" s="49"/>
      <c r="M10" s="50"/>
      <c r="N10" s="834">
        <v>24.2</v>
      </c>
      <c r="O10" s="51">
        <v>24.2</v>
      </c>
      <c r="P10" s="51"/>
      <c r="Q10" s="52"/>
      <c r="R10" s="53">
        <v>10</v>
      </c>
      <c r="S10" s="54">
        <v>10</v>
      </c>
      <c r="T10" s="49"/>
      <c r="U10" s="55"/>
      <c r="V10" s="53">
        <v>10</v>
      </c>
      <c r="W10" s="54">
        <v>10</v>
      </c>
      <c r="X10" s="49"/>
      <c r="Y10" s="55"/>
      <c r="Z10" s="1024" t="s">
        <v>247</v>
      </c>
      <c r="AA10" s="1224"/>
      <c r="AB10" s="1233"/>
      <c r="AC10" s="1016"/>
      <c r="AD10" s="2"/>
    </row>
    <row r="11" spans="1:54" s="372" customFormat="1" ht="21" customHeight="1">
      <c r="A11" s="1193"/>
      <c r="B11" s="1195"/>
      <c r="C11" s="1197"/>
      <c r="D11" s="1206"/>
      <c r="E11" s="1148"/>
      <c r="F11" s="1158"/>
      <c r="G11" s="1204"/>
      <c r="H11" s="1204"/>
      <c r="I11" s="823" t="s">
        <v>258</v>
      </c>
      <c r="J11" s="824"/>
      <c r="K11" s="825"/>
      <c r="L11" s="826"/>
      <c r="M11" s="827"/>
      <c r="N11" s="835">
        <v>3.2</v>
      </c>
      <c r="O11" s="833">
        <v>3.2</v>
      </c>
      <c r="P11" s="829"/>
      <c r="Q11" s="828"/>
      <c r="R11" s="830"/>
      <c r="S11" s="831"/>
      <c r="T11" s="826"/>
      <c r="U11" s="832"/>
      <c r="V11" s="830"/>
      <c r="W11" s="831"/>
      <c r="X11" s="826"/>
      <c r="Y11" s="832"/>
      <c r="Z11" s="1232"/>
      <c r="AA11" s="1225"/>
      <c r="AB11" s="1234"/>
      <c r="AC11" s="1145"/>
      <c r="AD11" s="2"/>
    </row>
    <row r="12" spans="1:54" s="372" customFormat="1" ht="31.5" customHeight="1" thickBot="1">
      <c r="A12" s="1194"/>
      <c r="B12" s="1196"/>
      <c r="C12" s="1198"/>
      <c r="D12" s="1207"/>
      <c r="E12" s="1046"/>
      <c r="F12" s="1159"/>
      <c r="G12" s="1150"/>
      <c r="H12" s="1150"/>
      <c r="I12" s="30" t="s">
        <v>9</v>
      </c>
      <c r="J12" s="102">
        <f>J10</f>
        <v>3.2</v>
      </c>
      <c r="K12" s="103">
        <f>K10</f>
        <v>3.2</v>
      </c>
      <c r="L12" s="103"/>
      <c r="M12" s="104"/>
      <c r="N12" s="263">
        <v>27.4</v>
      </c>
      <c r="O12" s="103">
        <v>27.4</v>
      </c>
      <c r="P12" s="103"/>
      <c r="Q12" s="177"/>
      <c r="R12" s="182">
        <v>10</v>
      </c>
      <c r="S12" s="103">
        <v>10</v>
      </c>
      <c r="T12" s="103"/>
      <c r="U12" s="177"/>
      <c r="V12" s="182">
        <v>10</v>
      </c>
      <c r="W12" s="103">
        <v>10</v>
      </c>
      <c r="X12" s="103"/>
      <c r="Y12" s="177"/>
      <c r="Z12" s="1025"/>
      <c r="AA12" s="1226"/>
      <c r="AB12" s="1235"/>
      <c r="AC12" s="1017"/>
      <c r="AD12" s="2"/>
    </row>
    <row r="13" spans="1:54" s="372" customFormat="1" ht="31.5" customHeight="1">
      <c r="A13" s="1028" t="s">
        <v>15</v>
      </c>
      <c r="B13" s="1030" t="s">
        <v>15</v>
      </c>
      <c r="C13" s="1032" t="s">
        <v>19</v>
      </c>
      <c r="D13" s="1202" t="s">
        <v>217</v>
      </c>
      <c r="E13" s="1160" t="s">
        <v>40</v>
      </c>
      <c r="F13" s="1160"/>
      <c r="G13" s="1149" t="s">
        <v>17</v>
      </c>
      <c r="H13" s="1149" t="s">
        <v>17</v>
      </c>
      <c r="I13" s="31" t="s">
        <v>18</v>
      </c>
      <c r="J13" s="47">
        <v>2.9</v>
      </c>
      <c r="K13" s="48">
        <v>2.9</v>
      </c>
      <c r="L13" s="48"/>
      <c r="M13" s="60"/>
      <c r="N13" s="265"/>
      <c r="O13" s="51"/>
      <c r="P13" s="51"/>
      <c r="Q13" s="265"/>
      <c r="R13" s="266"/>
      <c r="S13" s="48"/>
      <c r="T13" s="48"/>
      <c r="U13" s="190"/>
      <c r="V13" s="266"/>
      <c r="W13" s="48"/>
      <c r="X13" s="48"/>
      <c r="Y13" s="267"/>
      <c r="Z13" s="1151" t="s">
        <v>247</v>
      </c>
      <c r="AA13" s="1153"/>
      <c r="AB13" s="1155"/>
      <c r="AC13" s="1146"/>
      <c r="AD13" s="2"/>
    </row>
    <row r="14" spans="1:54" s="372" customFormat="1" ht="31.5" customHeight="1" thickBot="1">
      <c r="A14" s="1029"/>
      <c r="B14" s="1031"/>
      <c r="C14" s="1033"/>
      <c r="D14" s="1203"/>
      <c r="E14" s="1161"/>
      <c r="F14" s="1161"/>
      <c r="G14" s="1150"/>
      <c r="H14" s="1150"/>
      <c r="I14" s="259" t="s">
        <v>9</v>
      </c>
      <c r="J14" s="260">
        <v>2.9</v>
      </c>
      <c r="K14" s="261">
        <v>2.9</v>
      </c>
      <c r="L14" s="261"/>
      <c r="M14" s="262"/>
      <c r="N14" s="263"/>
      <c r="O14" s="261"/>
      <c r="P14" s="261"/>
      <c r="Q14" s="263"/>
      <c r="R14" s="264"/>
      <c r="S14" s="261"/>
      <c r="T14" s="261"/>
      <c r="U14" s="263"/>
      <c r="V14" s="264"/>
      <c r="W14" s="261"/>
      <c r="X14" s="261"/>
      <c r="Y14" s="263"/>
      <c r="Z14" s="1152"/>
      <c r="AA14" s="1154"/>
      <c r="AB14" s="1156"/>
      <c r="AC14" s="1147"/>
      <c r="AD14" s="2"/>
    </row>
    <row r="15" spans="1:54" s="883" customFormat="1" ht="15.75" thickBot="1">
      <c r="A15" s="217" t="s">
        <v>15</v>
      </c>
      <c r="B15" s="16" t="s">
        <v>15</v>
      </c>
      <c r="C15" s="1199" t="s">
        <v>20</v>
      </c>
      <c r="D15" s="1200"/>
      <c r="E15" s="1200"/>
      <c r="F15" s="1200"/>
      <c r="G15" s="1200"/>
      <c r="H15" s="1200"/>
      <c r="I15" s="1201"/>
      <c r="J15" s="882">
        <f>SUM(J12,J14)</f>
        <v>6.1</v>
      </c>
      <c r="K15" s="179">
        <f>K12+K14</f>
        <v>6.1</v>
      </c>
      <c r="L15" s="179"/>
      <c r="M15" s="180"/>
      <c r="N15" s="178">
        <v>27.4</v>
      </c>
      <c r="O15" s="181">
        <v>27.4</v>
      </c>
      <c r="P15" s="181"/>
      <c r="Q15" s="178"/>
      <c r="R15" s="183">
        <v>10</v>
      </c>
      <c r="S15" s="181">
        <v>10</v>
      </c>
      <c r="T15" s="181"/>
      <c r="U15" s="178"/>
      <c r="V15" s="183">
        <v>10</v>
      </c>
      <c r="W15" s="181">
        <v>10</v>
      </c>
      <c r="X15" s="181"/>
      <c r="Y15" s="178"/>
      <c r="Z15" s="1013"/>
      <c r="AA15" s="1014"/>
      <c r="AB15" s="1014"/>
      <c r="AC15" s="1015"/>
      <c r="AD15" s="2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</row>
    <row r="16" spans="1:54" s="372" customFormat="1" ht="15.75" thickBot="1">
      <c r="A16" s="218" t="s">
        <v>15</v>
      </c>
      <c r="B16" s="16" t="s">
        <v>19</v>
      </c>
      <c r="C16" s="1123" t="s">
        <v>21</v>
      </c>
      <c r="D16" s="1123"/>
      <c r="E16" s="1123"/>
      <c r="F16" s="1123"/>
      <c r="G16" s="1123"/>
      <c r="H16" s="1123"/>
      <c r="I16" s="1123"/>
      <c r="J16" s="1123"/>
      <c r="K16" s="1123"/>
      <c r="L16" s="1123"/>
      <c r="M16" s="1123"/>
      <c r="N16" s="1123"/>
      <c r="O16" s="1123"/>
      <c r="P16" s="1123"/>
      <c r="Q16" s="1123"/>
      <c r="R16" s="1123"/>
      <c r="S16" s="1123"/>
      <c r="T16" s="1123"/>
      <c r="U16" s="1123"/>
      <c r="V16" s="1123"/>
      <c r="W16" s="1123"/>
      <c r="X16" s="1123"/>
      <c r="Y16" s="1123"/>
      <c r="Z16" s="1123"/>
      <c r="AA16" s="1123"/>
      <c r="AB16" s="1123"/>
      <c r="AC16" s="1124"/>
      <c r="AD16" s="2"/>
    </row>
    <row r="17" spans="1:30" s="372" customFormat="1" ht="28.5" customHeight="1">
      <c r="A17" s="1041" t="s">
        <v>15</v>
      </c>
      <c r="B17" s="1043" t="s">
        <v>19</v>
      </c>
      <c r="C17" s="1019" t="s">
        <v>15</v>
      </c>
      <c r="D17" s="1237" t="s">
        <v>22</v>
      </c>
      <c r="E17" s="1045" t="s">
        <v>40</v>
      </c>
      <c r="F17" s="1045"/>
      <c r="G17" s="1149" t="s">
        <v>17</v>
      </c>
      <c r="H17" s="1149" t="s">
        <v>17</v>
      </c>
      <c r="I17" s="17" t="s">
        <v>18</v>
      </c>
      <c r="J17" s="53">
        <v>1.7</v>
      </c>
      <c r="K17" s="54">
        <v>1.7</v>
      </c>
      <c r="L17" s="49"/>
      <c r="M17" s="55"/>
      <c r="N17" s="56"/>
      <c r="O17" s="57"/>
      <c r="P17" s="58"/>
      <c r="Q17" s="59"/>
      <c r="R17" s="47"/>
      <c r="S17" s="48"/>
      <c r="T17" s="48"/>
      <c r="U17" s="60"/>
      <c r="V17" s="53"/>
      <c r="W17" s="54"/>
      <c r="X17" s="49"/>
      <c r="Y17" s="55"/>
      <c r="Z17" s="1024" t="s">
        <v>70</v>
      </c>
      <c r="AA17" s="1129"/>
      <c r="AB17" s="1233"/>
      <c r="AC17" s="1022"/>
      <c r="AD17" s="2"/>
    </row>
    <row r="18" spans="1:30" s="372" customFormat="1" ht="27" customHeight="1" thickBot="1">
      <c r="A18" s="1236"/>
      <c r="B18" s="1047"/>
      <c r="C18" s="1021"/>
      <c r="D18" s="1238"/>
      <c r="E18" s="1046"/>
      <c r="F18" s="1061"/>
      <c r="G18" s="1150"/>
      <c r="H18" s="1150"/>
      <c r="I18" s="25" t="s">
        <v>9</v>
      </c>
      <c r="J18" s="184">
        <v>1.7</v>
      </c>
      <c r="K18" s="64">
        <v>1.7</v>
      </c>
      <c r="L18" s="64"/>
      <c r="M18" s="142"/>
      <c r="N18" s="184"/>
      <c r="O18" s="64"/>
      <c r="P18" s="64"/>
      <c r="Q18" s="142"/>
      <c r="R18" s="184"/>
      <c r="S18" s="64"/>
      <c r="T18" s="64"/>
      <c r="U18" s="142"/>
      <c r="V18" s="184"/>
      <c r="W18" s="64"/>
      <c r="X18" s="64"/>
      <c r="Y18" s="142"/>
      <c r="Z18" s="1025"/>
      <c r="AA18" s="1130"/>
      <c r="AB18" s="1252"/>
      <c r="AC18" s="1023"/>
      <c r="AD18" s="2"/>
    </row>
    <row r="19" spans="1:30" s="372" customFormat="1" ht="20.25" customHeight="1">
      <c r="A19" s="1041" t="s">
        <v>15</v>
      </c>
      <c r="B19" s="1043" t="s">
        <v>19</v>
      </c>
      <c r="C19" s="1019" t="s">
        <v>19</v>
      </c>
      <c r="D19" s="1205" t="s">
        <v>23</v>
      </c>
      <c r="E19" s="1045" t="s">
        <v>40</v>
      </c>
      <c r="F19" s="1045"/>
      <c r="G19" s="1149" t="s">
        <v>17</v>
      </c>
      <c r="H19" s="1149" t="s">
        <v>17</v>
      </c>
      <c r="I19" s="17" t="s">
        <v>18</v>
      </c>
      <c r="J19" s="185">
        <v>5</v>
      </c>
      <c r="K19" s="54">
        <v>5</v>
      </c>
      <c r="L19" s="49"/>
      <c r="M19" s="187"/>
      <c r="N19" s="185">
        <v>10</v>
      </c>
      <c r="O19" s="54">
        <v>5</v>
      </c>
      <c r="P19" s="49"/>
      <c r="Q19" s="187">
        <v>5</v>
      </c>
      <c r="R19" s="190">
        <v>10</v>
      </c>
      <c r="S19" s="48">
        <v>5</v>
      </c>
      <c r="T19" s="48"/>
      <c r="U19" s="191">
        <v>5</v>
      </c>
      <c r="V19" s="185">
        <v>10</v>
      </c>
      <c r="W19" s="54">
        <v>5</v>
      </c>
      <c r="X19" s="49"/>
      <c r="Y19" s="191">
        <v>5</v>
      </c>
      <c r="Z19" s="1024" t="s">
        <v>70</v>
      </c>
      <c r="AA19" s="1131"/>
      <c r="AB19" s="1233"/>
      <c r="AC19" s="1016"/>
      <c r="AD19" s="2"/>
    </row>
    <row r="20" spans="1:30" s="372" customFormat="1" ht="33.75" customHeight="1" thickBot="1">
      <c r="A20" s="1042"/>
      <c r="B20" s="1044"/>
      <c r="C20" s="1020"/>
      <c r="D20" s="1244"/>
      <c r="E20" s="1046"/>
      <c r="F20" s="1020"/>
      <c r="G20" s="1150"/>
      <c r="H20" s="1150"/>
      <c r="I20" s="25" t="s">
        <v>9</v>
      </c>
      <c r="J20" s="184">
        <f>J19</f>
        <v>5</v>
      </c>
      <c r="K20" s="64">
        <f>K19</f>
        <v>5</v>
      </c>
      <c r="L20" s="64"/>
      <c r="M20" s="188"/>
      <c r="N20" s="184">
        <v>10</v>
      </c>
      <c r="O20" s="64">
        <v>5</v>
      </c>
      <c r="P20" s="64"/>
      <c r="Q20" s="188">
        <v>5</v>
      </c>
      <c r="R20" s="184">
        <v>10</v>
      </c>
      <c r="S20" s="64">
        <v>5</v>
      </c>
      <c r="T20" s="64"/>
      <c r="U20" s="188">
        <v>5</v>
      </c>
      <c r="V20" s="184">
        <v>10</v>
      </c>
      <c r="W20" s="64">
        <v>5</v>
      </c>
      <c r="X20" s="64"/>
      <c r="Y20" s="188">
        <v>5</v>
      </c>
      <c r="Z20" s="1025"/>
      <c r="AA20" s="1132"/>
      <c r="AB20" s="1235"/>
      <c r="AC20" s="1017"/>
      <c r="AD20" s="2"/>
    </row>
    <row r="21" spans="1:30" s="372" customFormat="1" ht="15.75" thickBot="1">
      <c r="A21" s="18" t="s">
        <v>15</v>
      </c>
      <c r="B21" s="16" t="s">
        <v>19</v>
      </c>
      <c r="C21" s="1018" t="s">
        <v>20</v>
      </c>
      <c r="D21" s="1018"/>
      <c r="E21" s="1018"/>
      <c r="F21" s="1018"/>
      <c r="G21" s="1018"/>
      <c r="H21" s="1018"/>
      <c r="I21" s="1018"/>
      <c r="J21" s="186">
        <v>6.7</v>
      </c>
      <c r="K21" s="179">
        <v>6.7</v>
      </c>
      <c r="L21" s="179"/>
      <c r="M21" s="189"/>
      <c r="N21" s="186">
        <f>N18+N20</f>
        <v>10</v>
      </c>
      <c r="O21" s="179">
        <f>O18+O20</f>
        <v>5</v>
      </c>
      <c r="P21" s="179"/>
      <c r="Q21" s="189">
        <f>Q18+Q20</f>
        <v>5</v>
      </c>
      <c r="R21" s="186">
        <f>R18+R20</f>
        <v>10</v>
      </c>
      <c r="S21" s="179">
        <f>S18+S20</f>
        <v>5</v>
      </c>
      <c r="T21" s="179"/>
      <c r="U21" s="189">
        <f>U18+U20</f>
        <v>5</v>
      </c>
      <c r="V21" s="186">
        <f>V18+V20</f>
        <v>10</v>
      </c>
      <c r="W21" s="179">
        <f>W18+W20</f>
        <v>5</v>
      </c>
      <c r="X21" s="179"/>
      <c r="Y21" s="189">
        <f>Y18+Y20</f>
        <v>5</v>
      </c>
      <c r="Z21" s="1036"/>
      <c r="AA21" s="1037"/>
      <c r="AB21" s="1037"/>
      <c r="AC21" s="1038"/>
      <c r="AD21" s="1"/>
    </row>
    <row r="22" spans="1:30" s="372" customFormat="1" ht="17.25" customHeight="1" thickBot="1">
      <c r="A22" s="15" t="s">
        <v>15</v>
      </c>
      <c r="B22" s="16" t="s">
        <v>24</v>
      </c>
      <c r="C22" s="1034" t="s">
        <v>25</v>
      </c>
      <c r="D22" s="1034"/>
      <c r="E22" s="1034"/>
      <c r="F22" s="1034"/>
      <c r="G22" s="1034"/>
      <c r="H22" s="1034"/>
      <c r="I22" s="1034"/>
      <c r="J22" s="1034"/>
      <c r="K22" s="1034"/>
      <c r="L22" s="1034"/>
      <c r="M22" s="1034"/>
      <c r="N22" s="1034"/>
      <c r="O22" s="1034"/>
      <c r="P22" s="1034"/>
      <c r="Q22" s="1034"/>
      <c r="R22" s="1034"/>
      <c r="S22" s="1034"/>
      <c r="T22" s="1034"/>
      <c r="U22" s="1034"/>
      <c r="V22" s="1034"/>
      <c r="W22" s="1034"/>
      <c r="X22" s="1034"/>
      <c r="Y22" s="1034"/>
      <c r="Z22" s="1034"/>
      <c r="AA22" s="1034"/>
      <c r="AB22" s="1034"/>
      <c r="AC22" s="1035"/>
      <c r="AD22" s="1"/>
    </row>
    <row r="23" spans="1:30" s="372" customFormat="1" ht="27.75" customHeight="1">
      <c r="A23" s="1262" t="s">
        <v>15</v>
      </c>
      <c r="B23" s="1247" t="s">
        <v>24</v>
      </c>
      <c r="C23" s="1141" t="s">
        <v>15</v>
      </c>
      <c r="D23" s="1143" t="s">
        <v>29</v>
      </c>
      <c r="E23" s="1045" t="s">
        <v>40</v>
      </c>
      <c r="F23" s="1045"/>
      <c r="G23" s="1149" t="s">
        <v>17</v>
      </c>
      <c r="H23" s="1149" t="s">
        <v>17</v>
      </c>
      <c r="I23" s="22" t="s">
        <v>18</v>
      </c>
      <c r="J23" s="66">
        <v>0.4</v>
      </c>
      <c r="K23" s="67">
        <v>0.4</v>
      </c>
      <c r="L23" s="67"/>
      <c r="M23" s="68"/>
      <c r="N23" s="69">
        <v>1</v>
      </c>
      <c r="O23" s="70">
        <v>1</v>
      </c>
      <c r="P23" s="70"/>
      <c r="Q23" s="71"/>
      <c r="R23" s="66"/>
      <c r="S23" s="67"/>
      <c r="T23" s="67"/>
      <c r="U23" s="68"/>
      <c r="V23" s="72"/>
      <c r="W23" s="67"/>
      <c r="X23" s="67"/>
      <c r="Y23" s="68"/>
      <c r="Z23" s="1039" t="s">
        <v>30</v>
      </c>
      <c r="AA23" s="1129">
        <v>4</v>
      </c>
      <c r="AB23" s="1233">
        <v>4</v>
      </c>
      <c r="AC23" s="1022">
        <v>4</v>
      </c>
      <c r="AD23" s="2"/>
    </row>
    <row r="24" spans="1:30" s="372" customFormat="1" ht="27" customHeight="1" thickBot="1">
      <c r="A24" s="1263"/>
      <c r="B24" s="1264"/>
      <c r="C24" s="1142"/>
      <c r="D24" s="1144"/>
      <c r="E24" s="1061"/>
      <c r="F24" s="1061"/>
      <c r="G24" s="1150"/>
      <c r="H24" s="1150"/>
      <c r="I24" s="26" t="s">
        <v>9</v>
      </c>
      <c r="J24" s="73">
        <f>J23</f>
        <v>0.4</v>
      </c>
      <c r="K24" s="73">
        <f>K23</f>
        <v>0.4</v>
      </c>
      <c r="L24" s="73"/>
      <c r="M24" s="192"/>
      <c r="N24" s="74">
        <v>1</v>
      </c>
      <c r="O24" s="73">
        <v>1</v>
      </c>
      <c r="P24" s="73"/>
      <c r="Q24" s="192"/>
      <c r="R24" s="74"/>
      <c r="S24" s="73"/>
      <c r="T24" s="73"/>
      <c r="U24" s="192"/>
      <c r="V24" s="74"/>
      <c r="W24" s="73"/>
      <c r="X24" s="73"/>
      <c r="Y24" s="73"/>
      <c r="Z24" s="1040"/>
      <c r="AA24" s="1130"/>
      <c r="AB24" s="1252"/>
      <c r="AC24" s="1023"/>
      <c r="AD24" s="2"/>
    </row>
    <row r="25" spans="1:30" s="372" customFormat="1">
      <c r="A25" s="619" t="s">
        <v>15</v>
      </c>
      <c r="B25" s="1247" t="s">
        <v>24</v>
      </c>
      <c r="C25" s="1141" t="s">
        <v>19</v>
      </c>
      <c r="D25" s="1143" t="s">
        <v>253</v>
      </c>
      <c r="E25" s="1239" t="s">
        <v>24</v>
      </c>
      <c r="F25" s="1241"/>
      <c r="G25" s="1088" t="s">
        <v>17</v>
      </c>
      <c r="H25" s="1267" t="s">
        <v>17</v>
      </c>
      <c r="I25" s="19" t="s">
        <v>18</v>
      </c>
      <c r="J25" s="432"/>
      <c r="K25" s="433"/>
      <c r="L25" s="433"/>
      <c r="M25" s="434"/>
      <c r="N25" s="620">
        <v>4.5</v>
      </c>
      <c r="O25" s="75">
        <v>4.5</v>
      </c>
      <c r="P25" s="75"/>
      <c r="Q25" s="621"/>
      <c r="R25" s="622"/>
      <c r="S25" s="623"/>
      <c r="T25" s="623"/>
      <c r="U25" s="624"/>
      <c r="V25" s="622"/>
      <c r="W25" s="623"/>
      <c r="X25" s="623"/>
      <c r="Y25" s="624"/>
      <c r="Z25" s="1265" t="s">
        <v>28</v>
      </c>
      <c r="AA25" s="1270">
        <v>13</v>
      </c>
      <c r="AB25" s="1255"/>
      <c r="AC25" s="1026"/>
      <c r="AD25" s="1"/>
    </row>
    <row r="26" spans="1:30" s="372" customFormat="1">
      <c r="A26" s="625"/>
      <c r="B26" s="1248"/>
      <c r="C26" s="1259"/>
      <c r="D26" s="1261"/>
      <c r="E26" s="1158"/>
      <c r="F26" s="1242"/>
      <c r="G26" s="1089"/>
      <c r="H26" s="1268"/>
      <c r="I26" s="884" t="s">
        <v>26</v>
      </c>
      <c r="J26" s="503">
        <v>80.900000000000006</v>
      </c>
      <c r="K26" s="76"/>
      <c r="L26" s="76"/>
      <c r="M26" s="626">
        <v>80.900000000000006</v>
      </c>
      <c r="N26" s="627"/>
      <c r="O26" s="77"/>
      <c r="P26" s="77"/>
      <c r="Q26" s="502"/>
      <c r="R26" s="628"/>
      <c r="S26" s="629"/>
      <c r="T26" s="629"/>
      <c r="U26" s="630"/>
      <c r="V26" s="628"/>
      <c r="W26" s="629"/>
      <c r="X26" s="629"/>
      <c r="Y26" s="630"/>
      <c r="Z26" s="1266"/>
      <c r="AA26" s="1271"/>
      <c r="AB26" s="1256"/>
      <c r="AC26" s="1027"/>
      <c r="AD26" s="1"/>
    </row>
    <row r="27" spans="1:30" s="372" customFormat="1">
      <c r="A27" s="625"/>
      <c r="B27" s="1248"/>
      <c r="C27" s="1259"/>
      <c r="D27" s="1261"/>
      <c r="E27" s="1240"/>
      <c r="F27" s="1243"/>
      <c r="G27" s="1089"/>
      <c r="H27" s="1269"/>
      <c r="I27" s="631" t="s">
        <v>27</v>
      </c>
      <c r="J27" s="632">
        <v>10.8</v>
      </c>
      <c r="K27" s="633"/>
      <c r="L27" s="633"/>
      <c r="M27" s="634">
        <v>10.8</v>
      </c>
      <c r="N27" s="635"/>
      <c r="O27" s="636"/>
      <c r="P27" s="636"/>
      <c r="Q27" s="637"/>
      <c r="R27" s="632"/>
      <c r="S27" s="633"/>
      <c r="T27" s="633"/>
      <c r="U27" s="638"/>
      <c r="V27" s="632"/>
      <c r="W27" s="633"/>
      <c r="X27" s="633"/>
      <c r="Y27" s="638"/>
      <c r="Z27" s="1266"/>
      <c r="AA27" s="1271"/>
      <c r="AB27" s="1256"/>
      <c r="AC27" s="1027"/>
      <c r="AD27" s="1"/>
    </row>
    <row r="28" spans="1:30" s="372" customFormat="1" ht="15.75" thickBot="1">
      <c r="A28" s="625"/>
      <c r="B28" s="1249"/>
      <c r="C28" s="1260"/>
      <c r="D28" s="1261"/>
      <c r="E28" s="1240"/>
      <c r="F28" s="1243"/>
      <c r="G28" s="1089"/>
      <c r="H28" s="1269"/>
      <c r="I28" s="639" t="s">
        <v>9</v>
      </c>
      <c r="J28" s="447">
        <f>SUM(J25:J27)</f>
        <v>91.7</v>
      </c>
      <c r="K28" s="373">
        <f>SUM(K25:K27)</f>
        <v>0</v>
      </c>
      <c r="L28" s="373"/>
      <c r="M28" s="448">
        <f>SUM(M25:M27)</f>
        <v>91.7</v>
      </c>
      <c r="N28" s="447">
        <v>4.5</v>
      </c>
      <c r="O28" s="395">
        <v>4.5</v>
      </c>
      <c r="P28" s="395"/>
      <c r="Q28" s="804"/>
      <c r="R28" s="78"/>
      <c r="S28" s="79"/>
      <c r="T28" s="79"/>
      <c r="U28" s="805"/>
      <c r="V28" s="448"/>
      <c r="W28" s="448"/>
      <c r="X28" s="448"/>
      <c r="Y28" s="448"/>
      <c r="Z28" s="1266"/>
      <c r="AA28" s="1271"/>
      <c r="AB28" s="1256"/>
      <c r="AC28" s="1027"/>
      <c r="AD28" s="1"/>
    </row>
    <row r="29" spans="1:30" s="372" customFormat="1" ht="29.25" customHeight="1">
      <c r="A29" s="1245" t="s">
        <v>15</v>
      </c>
      <c r="B29" s="1250" t="s">
        <v>24</v>
      </c>
      <c r="C29" s="1272" t="s">
        <v>24</v>
      </c>
      <c r="D29" s="1274" t="s">
        <v>184</v>
      </c>
      <c r="E29" s="1257" t="s">
        <v>40</v>
      </c>
      <c r="F29" s="1253"/>
      <c r="G29" s="1062" t="s">
        <v>17</v>
      </c>
      <c r="H29" s="1062" t="s">
        <v>17</v>
      </c>
      <c r="I29" s="885" t="s">
        <v>26</v>
      </c>
      <c r="J29" s="398">
        <v>11.7</v>
      </c>
      <c r="K29" s="368"/>
      <c r="L29" s="368"/>
      <c r="M29" s="369">
        <v>11.7</v>
      </c>
      <c r="N29" s="399">
        <v>0.6</v>
      </c>
      <c r="O29" s="365"/>
      <c r="P29" s="365"/>
      <c r="Q29" s="400">
        <v>0.6</v>
      </c>
      <c r="R29" s="367"/>
      <c r="S29" s="368"/>
      <c r="T29" s="368"/>
      <c r="U29" s="370"/>
      <c r="V29" s="398"/>
      <c r="W29" s="368"/>
      <c r="X29" s="368"/>
      <c r="Y29" s="370"/>
      <c r="Z29" s="1064" t="s">
        <v>185</v>
      </c>
      <c r="AA29" s="1066">
        <v>22</v>
      </c>
      <c r="AB29" s="1052">
        <v>1</v>
      </c>
      <c r="AC29" s="1283"/>
      <c r="AD29" s="1"/>
    </row>
    <row r="30" spans="1:30" s="372" customFormat="1" ht="35.25" customHeight="1" thickBot="1">
      <c r="A30" s="1246"/>
      <c r="B30" s="1251"/>
      <c r="C30" s="1273"/>
      <c r="D30" s="1275"/>
      <c r="E30" s="1258"/>
      <c r="F30" s="1254"/>
      <c r="G30" s="1063"/>
      <c r="H30" s="1063"/>
      <c r="I30" s="401" t="s">
        <v>9</v>
      </c>
      <c r="J30" s="79">
        <v>11.7</v>
      </c>
      <c r="K30" s="373"/>
      <c r="L30" s="373"/>
      <c r="M30" s="374">
        <v>11.7</v>
      </c>
      <c r="N30" s="402">
        <f>N29</f>
        <v>0.6</v>
      </c>
      <c r="O30" s="373"/>
      <c r="P30" s="373"/>
      <c r="Q30" s="79">
        <f>Q29</f>
        <v>0.6</v>
      </c>
      <c r="R30" s="78"/>
      <c r="S30" s="373"/>
      <c r="T30" s="373"/>
      <c r="U30" s="375"/>
      <c r="V30" s="79"/>
      <c r="W30" s="373"/>
      <c r="X30" s="373"/>
      <c r="Y30" s="375"/>
      <c r="Z30" s="1065"/>
      <c r="AA30" s="1067"/>
      <c r="AB30" s="1053"/>
      <c r="AC30" s="1284"/>
      <c r="AD30" s="1"/>
    </row>
    <row r="31" spans="1:30" s="372" customFormat="1" ht="15.75" thickBot="1">
      <c r="A31" s="18" t="s">
        <v>15</v>
      </c>
      <c r="B31" s="23" t="s">
        <v>24</v>
      </c>
      <c r="C31" s="1137" t="s">
        <v>20</v>
      </c>
      <c r="D31" s="1138"/>
      <c r="E31" s="1138"/>
      <c r="F31" s="1138"/>
      <c r="G31" s="1138"/>
      <c r="H31" s="1138"/>
      <c r="I31" s="1139"/>
      <c r="J31" s="80">
        <f>J24+J28+J30</f>
        <v>103.80000000000001</v>
      </c>
      <c r="K31" s="80">
        <f>K24+K28+K30</f>
        <v>0.4</v>
      </c>
      <c r="L31" s="194"/>
      <c r="M31" s="80">
        <f>M24+M28+M30</f>
        <v>103.4</v>
      </c>
      <c r="N31" s="80">
        <f>N24+N28+N30</f>
        <v>6.1</v>
      </c>
      <c r="O31" s="194">
        <f>O24+O28+O30</f>
        <v>5.5</v>
      </c>
      <c r="P31" s="194"/>
      <c r="Q31" s="193">
        <f>Q24+Q28+Q30</f>
        <v>0.6</v>
      </c>
      <c r="R31" s="80">
        <f>R24+R28</f>
        <v>0</v>
      </c>
      <c r="S31" s="194">
        <f>S24+S28</f>
        <v>0</v>
      </c>
      <c r="T31" s="194"/>
      <c r="U31" s="193"/>
      <c r="V31" s="80">
        <f>V24+V28</f>
        <v>0</v>
      </c>
      <c r="W31" s="194">
        <f>W24+W28</f>
        <v>0</v>
      </c>
      <c r="X31" s="194"/>
      <c r="Y31" s="193"/>
      <c r="Z31" s="1036"/>
      <c r="AA31" s="1037"/>
      <c r="AB31" s="1037"/>
      <c r="AC31" s="1038"/>
      <c r="AD31" s="1"/>
    </row>
    <row r="32" spans="1:30" s="372" customFormat="1" ht="15.75" customHeight="1" thickBot="1">
      <c r="A32" s="24" t="s">
        <v>15</v>
      </c>
      <c r="B32" s="16" t="s">
        <v>31</v>
      </c>
      <c r="C32" s="1058" t="s">
        <v>32</v>
      </c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1034"/>
      <c r="S32" s="1034"/>
      <c r="T32" s="1034"/>
      <c r="U32" s="1034"/>
      <c r="V32" s="1034"/>
      <c r="W32" s="1034"/>
      <c r="X32" s="1034"/>
      <c r="Y32" s="1034"/>
      <c r="Z32" s="1034"/>
      <c r="AA32" s="1034"/>
      <c r="AB32" s="1034"/>
      <c r="AC32" s="1035"/>
      <c r="AD32" s="1"/>
    </row>
    <row r="33" spans="1:30" s="372" customFormat="1" ht="25.5" customHeight="1">
      <c r="A33" s="1262" t="s">
        <v>15</v>
      </c>
      <c r="B33" s="1247" t="s">
        <v>31</v>
      </c>
      <c r="C33" s="1141" t="s">
        <v>15</v>
      </c>
      <c r="D33" s="1143" t="s">
        <v>33</v>
      </c>
      <c r="E33" s="1045" t="s">
        <v>24</v>
      </c>
      <c r="F33" s="1059"/>
      <c r="G33" s="1056" t="s">
        <v>17</v>
      </c>
      <c r="H33" s="1056" t="s">
        <v>17</v>
      </c>
      <c r="I33" s="403" t="s">
        <v>18</v>
      </c>
      <c r="J33" s="66"/>
      <c r="K33" s="67"/>
      <c r="L33" s="67"/>
      <c r="M33" s="404"/>
      <c r="N33" s="405"/>
      <c r="O33" s="70"/>
      <c r="P33" s="70"/>
      <c r="Q33" s="406"/>
      <c r="R33" s="407">
        <v>8.6999999999999993</v>
      </c>
      <c r="S33" s="67"/>
      <c r="T33" s="67"/>
      <c r="U33" s="408">
        <v>8.6999999999999993</v>
      </c>
      <c r="V33" s="409">
        <v>49.2</v>
      </c>
      <c r="W33" s="67"/>
      <c r="X33" s="67"/>
      <c r="Y33" s="408">
        <v>49.2</v>
      </c>
      <c r="Z33" s="1276" t="s">
        <v>34</v>
      </c>
      <c r="AA33" s="1129">
        <v>1</v>
      </c>
      <c r="AB33" s="1233">
        <v>0.2</v>
      </c>
      <c r="AC33" s="1022"/>
      <c r="AD33" s="1"/>
    </row>
    <row r="34" spans="1:30" s="372" customFormat="1" ht="22.5" customHeight="1" thickBot="1">
      <c r="A34" s="1263"/>
      <c r="B34" s="1264"/>
      <c r="C34" s="1142"/>
      <c r="D34" s="1144"/>
      <c r="E34" s="1061"/>
      <c r="F34" s="1060"/>
      <c r="G34" s="1057"/>
      <c r="H34" s="1057"/>
      <c r="I34" s="25" t="s">
        <v>9</v>
      </c>
      <c r="J34" s="73"/>
      <c r="K34" s="73"/>
      <c r="L34" s="73"/>
      <c r="M34" s="192"/>
      <c r="N34" s="410"/>
      <c r="O34" s="411"/>
      <c r="P34" s="411"/>
      <c r="Q34" s="412"/>
      <c r="R34" s="413">
        <f>R33</f>
        <v>8.6999999999999993</v>
      </c>
      <c r="S34" s="414"/>
      <c r="T34" s="414"/>
      <c r="U34" s="415">
        <f>U33</f>
        <v>8.6999999999999993</v>
      </c>
      <c r="V34" s="192">
        <v>49.2</v>
      </c>
      <c r="W34" s="414"/>
      <c r="X34" s="414"/>
      <c r="Y34" s="73">
        <v>49.2</v>
      </c>
      <c r="Z34" s="1277"/>
      <c r="AA34" s="1130"/>
      <c r="AB34" s="1252"/>
      <c r="AC34" s="1023"/>
      <c r="AD34" s="1"/>
    </row>
    <row r="35" spans="1:30" s="372" customFormat="1" ht="22.5" customHeight="1">
      <c r="A35" s="1262" t="s">
        <v>15</v>
      </c>
      <c r="B35" s="1247" t="s">
        <v>31</v>
      </c>
      <c r="C35" s="1141" t="s">
        <v>19</v>
      </c>
      <c r="D35" s="1143" t="s">
        <v>35</v>
      </c>
      <c r="E35" s="1045" t="s">
        <v>24</v>
      </c>
      <c r="F35" s="1059"/>
      <c r="G35" s="1056" t="s">
        <v>17</v>
      </c>
      <c r="H35" s="1056" t="s">
        <v>17</v>
      </c>
      <c r="I35" s="403" t="s">
        <v>18</v>
      </c>
      <c r="J35" s="66">
        <v>24.61</v>
      </c>
      <c r="K35" s="67"/>
      <c r="L35" s="67"/>
      <c r="M35" s="404">
        <v>24.61</v>
      </c>
      <c r="N35" s="405">
        <v>11.2</v>
      </c>
      <c r="O35" s="70"/>
      <c r="P35" s="70"/>
      <c r="Q35" s="417">
        <v>11.2</v>
      </c>
      <c r="R35" s="407"/>
      <c r="S35" s="67"/>
      <c r="T35" s="67"/>
      <c r="U35" s="408"/>
      <c r="V35" s="409"/>
      <c r="W35" s="67"/>
      <c r="X35" s="67"/>
      <c r="Y35" s="408"/>
      <c r="Z35" s="1054" t="s">
        <v>34</v>
      </c>
      <c r="AA35" s="485">
        <v>1</v>
      </c>
      <c r="AB35" s="1233" t="s">
        <v>97</v>
      </c>
      <c r="AC35" s="1022"/>
      <c r="AD35" s="1"/>
    </row>
    <row r="36" spans="1:30" s="372" customFormat="1" ht="27" customHeight="1" thickBot="1">
      <c r="A36" s="1263"/>
      <c r="B36" s="1264"/>
      <c r="C36" s="1142"/>
      <c r="D36" s="1144"/>
      <c r="E36" s="1061"/>
      <c r="F36" s="1060"/>
      <c r="G36" s="1057"/>
      <c r="H36" s="1057"/>
      <c r="I36" s="26" t="s">
        <v>9</v>
      </c>
      <c r="J36" s="73">
        <v>24.61</v>
      </c>
      <c r="K36" s="73"/>
      <c r="L36" s="73"/>
      <c r="M36" s="192">
        <v>24.61</v>
      </c>
      <c r="N36" s="413">
        <v>11.2</v>
      </c>
      <c r="O36" s="414"/>
      <c r="P36" s="414"/>
      <c r="Q36" s="192">
        <v>11.2</v>
      </c>
      <c r="R36" s="413"/>
      <c r="S36" s="414"/>
      <c r="T36" s="414"/>
      <c r="U36" s="415"/>
      <c r="V36" s="192"/>
      <c r="W36" s="414"/>
      <c r="X36" s="414"/>
      <c r="Y36" s="73"/>
      <c r="Z36" s="1055"/>
      <c r="AA36" s="486"/>
      <c r="AB36" s="1252"/>
      <c r="AC36" s="1023"/>
      <c r="AD36" s="1"/>
    </row>
    <row r="37" spans="1:30" s="372" customFormat="1" ht="24.75" customHeight="1">
      <c r="A37" s="1262" t="s">
        <v>15</v>
      </c>
      <c r="B37" s="1247" t="s">
        <v>31</v>
      </c>
      <c r="C37" s="1141" t="s">
        <v>24</v>
      </c>
      <c r="D37" s="1143" t="s">
        <v>36</v>
      </c>
      <c r="E37" s="1045" t="s">
        <v>24</v>
      </c>
      <c r="F37" s="1059"/>
      <c r="G37" s="1056" t="s">
        <v>17</v>
      </c>
      <c r="H37" s="1056" t="s">
        <v>17</v>
      </c>
      <c r="I37" s="403" t="s">
        <v>18</v>
      </c>
      <c r="J37" s="66">
        <v>17.38</v>
      </c>
      <c r="K37" s="67"/>
      <c r="L37" s="67"/>
      <c r="M37" s="404">
        <v>17.38</v>
      </c>
      <c r="N37" s="405">
        <v>28.3</v>
      </c>
      <c r="O37" s="70"/>
      <c r="P37" s="70"/>
      <c r="Q37" s="416">
        <v>28.3</v>
      </c>
      <c r="R37" s="488"/>
      <c r="S37" s="489"/>
      <c r="T37" s="489"/>
      <c r="U37" s="490"/>
      <c r="V37" s="409"/>
      <c r="W37" s="67"/>
      <c r="X37" s="67"/>
      <c r="Y37" s="408"/>
      <c r="Z37" s="1054" t="s">
        <v>157</v>
      </c>
      <c r="AA37" s="1281">
        <v>1</v>
      </c>
      <c r="AB37" s="1233" t="s">
        <v>109</v>
      </c>
      <c r="AC37" s="1022"/>
      <c r="AD37" s="1"/>
    </row>
    <row r="38" spans="1:30" s="372" customFormat="1" ht="25.5" customHeight="1" thickBot="1">
      <c r="A38" s="1263"/>
      <c r="B38" s="1264"/>
      <c r="C38" s="1142"/>
      <c r="D38" s="1144"/>
      <c r="E38" s="1061"/>
      <c r="F38" s="1060"/>
      <c r="G38" s="1057"/>
      <c r="H38" s="1278"/>
      <c r="I38" s="25" t="s">
        <v>9</v>
      </c>
      <c r="J38" s="73">
        <v>17.38</v>
      </c>
      <c r="K38" s="73"/>
      <c r="L38" s="73"/>
      <c r="M38" s="192">
        <v>17.38</v>
      </c>
      <c r="N38" s="413">
        <v>28.3</v>
      </c>
      <c r="O38" s="414"/>
      <c r="P38" s="414"/>
      <c r="Q38" s="192">
        <v>28.3</v>
      </c>
      <c r="R38" s="413"/>
      <c r="S38" s="414"/>
      <c r="T38" s="414"/>
      <c r="U38" s="415"/>
      <c r="V38" s="192"/>
      <c r="W38" s="414"/>
      <c r="X38" s="414"/>
      <c r="Y38" s="415"/>
      <c r="Z38" s="1055"/>
      <c r="AA38" s="1282"/>
      <c r="AB38" s="1252"/>
      <c r="AC38" s="1023"/>
      <c r="AD38" s="1"/>
    </row>
    <row r="39" spans="1:30" s="372" customFormat="1" ht="24.75" customHeight="1">
      <c r="A39" s="1262" t="s">
        <v>15</v>
      </c>
      <c r="B39" s="1247" t="s">
        <v>31</v>
      </c>
      <c r="C39" s="1141" t="s">
        <v>31</v>
      </c>
      <c r="D39" s="1143" t="s">
        <v>172</v>
      </c>
      <c r="E39" s="1045" t="s">
        <v>24</v>
      </c>
      <c r="F39" s="1059"/>
      <c r="G39" s="1056" t="s">
        <v>17</v>
      </c>
      <c r="H39" s="1056" t="s">
        <v>17</v>
      </c>
      <c r="I39" s="491" t="s">
        <v>18</v>
      </c>
      <c r="J39" s="418">
        <v>2.9</v>
      </c>
      <c r="K39" s="67"/>
      <c r="L39" s="67"/>
      <c r="M39" s="404">
        <v>2.9</v>
      </c>
      <c r="N39" s="405">
        <v>32.6</v>
      </c>
      <c r="O39" s="70"/>
      <c r="P39" s="70"/>
      <c r="Q39" s="416">
        <v>32.6</v>
      </c>
      <c r="R39" s="407"/>
      <c r="S39" s="67"/>
      <c r="T39" s="67"/>
      <c r="U39" s="408"/>
      <c r="V39" s="409"/>
      <c r="W39" s="67"/>
      <c r="X39" s="67"/>
      <c r="Y39" s="408"/>
      <c r="Z39" s="1279" t="s">
        <v>190</v>
      </c>
      <c r="AA39" s="1281">
        <v>1</v>
      </c>
      <c r="AB39" s="1233" t="s">
        <v>97</v>
      </c>
      <c r="AC39" s="1022"/>
      <c r="AD39" s="1"/>
    </row>
    <row r="40" spans="1:30" s="372" customFormat="1" ht="26.25" customHeight="1" thickBot="1">
      <c r="A40" s="1263"/>
      <c r="B40" s="1264"/>
      <c r="C40" s="1142"/>
      <c r="D40" s="1144"/>
      <c r="E40" s="1061"/>
      <c r="F40" s="1060"/>
      <c r="G40" s="1057"/>
      <c r="H40" s="1057"/>
      <c r="I40" s="26" t="s">
        <v>9</v>
      </c>
      <c r="J40" s="73">
        <v>2.9</v>
      </c>
      <c r="K40" s="73"/>
      <c r="L40" s="73"/>
      <c r="M40" s="192">
        <v>2.9</v>
      </c>
      <c r="N40" s="413">
        <v>32.6</v>
      </c>
      <c r="O40" s="414"/>
      <c r="P40" s="414"/>
      <c r="Q40" s="192">
        <v>32.6</v>
      </c>
      <c r="R40" s="413"/>
      <c r="S40" s="414"/>
      <c r="T40" s="414"/>
      <c r="U40" s="799"/>
      <c r="V40" s="192"/>
      <c r="W40" s="414"/>
      <c r="X40" s="414"/>
      <c r="Y40" s="415"/>
      <c r="Z40" s="1280"/>
      <c r="AA40" s="1282"/>
      <c r="AB40" s="1252"/>
      <c r="AC40" s="1023"/>
      <c r="AD40" s="1"/>
    </row>
    <row r="41" spans="1:30" s="372" customFormat="1" ht="24" customHeight="1" thickBot="1">
      <c r="A41" s="1262" t="s">
        <v>15</v>
      </c>
      <c r="B41" s="1247" t="s">
        <v>31</v>
      </c>
      <c r="C41" s="1141" t="s">
        <v>37</v>
      </c>
      <c r="D41" s="1143" t="s">
        <v>173</v>
      </c>
      <c r="E41" s="1045" t="s">
        <v>24</v>
      </c>
      <c r="F41" s="1059"/>
      <c r="G41" s="1056" t="s">
        <v>17</v>
      </c>
      <c r="H41" s="1056" t="s">
        <v>17</v>
      </c>
      <c r="I41" s="403" t="s">
        <v>18</v>
      </c>
      <c r="J41" s="66"/>
      <c r="K41" s="67"/>
      <c r="L41" s="67"/>
      <c r="M41" s="404"/>
      <c r="N41" s="405"/>
      <c r="O41" s="70"/>
      <c r="P41" s="70"/>
      <c r="Q41" s="416"/>
      <c r="R41" s="755">
        <v>176.67</v>
      </c>
      <c r="S41" s="756"/>
      <c r="T41" s="798"/>
      <c r="U41" s="800">
        <v>176.67</v>
      </c>
      <c r="V41" s="409"/>
      <c r="W41" s="67"/>
      <c r="X41" s="67"/>
      <c r="Y41" s="408"/>
      <c r="Z41" s="1054" t="s">
        <v>39</v>
      </c>
      <c r="AA41" s="1281">
        <v>4.8</v>
      </c>
      <c r="AB41" s="1233"/>
      <c r="AC41" s="1022"/>
      <c r="AD41" s="1"/>
    </row>
    <row r="42" spans="1:30" s="372" customFormat="1" ht="25.5" customHeight="1" thickBot="1">
      <c r="A42" s="1263"/>
      <c r="B42" s="1264"/>
      <c r="C42" s="1142"/>
      <c r="D42" s="1144"/>
      <c r="E42" s="1061"/>
      <c r="F42" s="1060"/>
      <c r="G42" s="1057"/>
      <c r="H42" s="1057"/>
      <c r="I42" s="25" t="s">
        <v>9</v>
      </c>
      <c r="J42" s="73"/>
      <c r="K42" s="73"/>
      <c r="L42" s="73"/>
      <c r="M42" s="192"/>
      <c r="N42" s="413"/>
      <c r="O42" s="414"/>
      <c r="P42" s="414"/>
      <c r="Q42" s="192"/>
      <c r="R42" s="413">
        <v>176.67</v>
      </c>
      <c r="S42" s="414"/>
      <c r="T42" s="479"/>
      <c r="U42" s="802">
        <v>176.67</v>
      </c>
      <c r="V42" s="192"/>
      <c r="W42" s="414"/>
      <c r="X42" s="414"/>
      <c r="Y42" s="415"/>
      <c r="Z42" s="1055"/>
      <c r="AA42" s="1282"/>
      <c r="AB42" s="1252"/>
      <c r="AC42" s="1023"/>
      <c r="AD42" s="1"/>
    </row>
    <row r="43" spans="1:30" s="372" customFormat="1" ht="24" customHeight="1" thickBot="1">
      <c r="A43" s="1262" t="s">
        <v>15</v>
      </c>
      <c r="B43" s="1247" t="s">
        <v>31</v>
      </c>
      <c r="C43" s="1141" t="s">
        <v>38</v>
      </c>
      <c r="D43" s="1143" t="s">
        <v>174</v>
      </c>
      <c r="E43" s="1045" t="s">
        <v>24</v>
      </c>
      <c r="F43" s="1059"/>
      <c r="G43" s="1056" t="s">
        <v>17</v>
      </c>
      <c r="H43" s="1056" t="s">
        <v>17</v>
      </c>
      <c r="I43" s="403" t="s">
        <v>18</v>
      </c>
      <c r="J43" s="66"/>
      <c r="K43" s="67"/>
      <c r="L43" s="67"/>
      <c r="M43" s="404"/>
      <c r="N43" s="405"/>
      <c r="O43" s="70"/>
      <c r="P43" s="70"/>
      <c r="Q43" s="417"/>
      <c r="R43" s="755"/>
      <c r="S43" s="756"/>
      <c r="T43" s="798"/>
      <c r="U43" s="803"/>
      <c r="V43" s="409">
        <v>20.3</v>
      </c>
      <c r="W43" s="67"/>
      <c r="X43" s="67"/>
      <c r="Y43" s="408">
        <v>20.3</v>
      </c>
      <c r="Z43" s="1279" t="s">
        <v>41</v>
      </c>
      <c r="AA43" s="1281">
        <v>250</v>
      </c>
      <c r="AB43" s="1233"/>
      <c r="AC43" s="1022"/>
      <c r="AD43" s="1"/>
    </row>
    <row r="44" spans="1:30" s="372" customFormat="1" ht="26.25" customHeight="1" thickBot="1">
      <c r="A44" s="1263"/>
      <c r="B44" s="1264"/>
      <c r="C44" s="1142"/>
      <c r="D44" s="1144"/>
      <c r="E44" s="1061"/>
      <c r="F44" s="1060"/>
      <c r="G44" s="1057"/>
      <c r="H44" s="1057"/>
      <c r="I44" s="26" t="s">
        <v>9</v>
      </c>
      <c r="J44" s="73"/>
      <c r="K44" s="73"/>
      <c r="L44" s="73"/>
      <c r="M44" s="192"/>
      <c r="N44" s="413"/>
      <c r="O44" s="414"/>
      <c r="P44" s="414"/>
      <c r="Q44" s="192"/>
      <c r="R44" s="413"/>
      <c r="S44" s="414"/>
      <c r="T44" s="414"/>
      <c r="U44" s="801"/>
      <c r="V44" s="192">
        <v>20.3</v>
      </c>
      <c r="W44" s="414"/>
      <c r="X44" s="414"/>
      <c r="Y44" s="415">
        <v>20.3</v>
      </c>
      <c r="Z44" s="1280"/>
      <c r="AA44" s="1282"/>
      <c r="AB44" s="1252"/>
      <c r="AC44" s="1023"/>
      <c r="AD44" s="1"/>
    </row>
    <row r="45" spans="1:30" s="372" customFormat="1" ht="28.5" customHeight="1">
      <c r="A45" s="1262" t="s">
        <v>15</v>
      </c>
      <c r="B45" s="1247" t="s">
        <v>31</v>
      </c>
      <c r="C45" s="1141" t="s">
        <v>40</v>
      </c>
      <c r="D45" s="1143" t="s">
        <v>43</v>
      </c>
      <c r="E45" s="1045" t="s">
        <v>24</v>
      </c>
      <c r="F45" s="1059"/>
      <c r="G45" s="1056" t="s">
        <v>17</v>
      </c>
      <c r="H45" s="1056" t="s">
        <v>17</v>
      </c>
      <c r="I45" s="403" t="s">
        <v>18</v>
      </c>
      <c r="J45" s="66"/>
      <c r="K45" s="67"/>
      <c r="L45" s="67"/>
      <c r="M45" s="404"/>
      <c r="N45" s="405"/>
      <c r="O45" s="70"/>
      <c r="P45" s="70"/>
      <c r="Q45" s="416"/>
      <c r="R45" s="755">
        <v>8.69</v>
      </c>
      <c r="S45" s="756"/>
      <c r="T45" s="756"/>
      <c r="U45" s="757">
        <v>8.69</v>
      </c>
      <c r="V45" s="407">
        <v>115.85</v>
      </c>
      <c r="W45" s="67"/>
      <c r="X45" s="67"/>
      <c r="Y45" s="408">
        <v>115.85</v>
      </c>
      <c r="Z45" s="1054" t="s">
        <v>34</v>
      </c>
      <c r="AA45" s="1281">
        <v>1</v>
      </c>
      <c r="AB45" s="1233">
        <v>0.4</v>
      </c>
      <c r="AC45" s="1022"/>
      <c r="AD45" s="1"/>
    </row>
    <row r="46" spans="1:30" s="372" customFormat="1" ht="24.75" customHeight="1" thickBot="1">
      <c r="A46" s="1263"/>
      <c r="B46" s="1264"/>
      <c r="C46" s="1142"/>
      <c r="D46" s="1144"/>
      <c r="E46" s="1061"/>
      <c r="F46" s="1060"/>
      <c r="G46" s="1057"/>
      <c r="H46" s="1057"/>
      <c r="I46" s="26" t="s">
        <v>9</v>
      </c>
      <c r="J46" s="73"/>
      <c r="K46" s="73"/>
      <c r="L46" s="73"/>
      <c r="M46" s="192"/>
      <c r="N46" s="413"/>
      <c r="O46" s="414"/>
      <c r="P46" s="414"/>
      <c r="Q46" s="192"/>
      <c r="R46" s="413">
        <v>8.69</v>
      </c>
      <c r="S46" s="414"/>
      <c r="T46" s="414"/>
      <c r="U46" s="192">
        <v>8.69</v>
      </c>
      <c r="V46" s="413">
        <v>115.85</v>
      </c>
      <c r="W46" s="414"/>
      <c r="X46" s="414"/>
      <c r="Y46" s="415">
        <v>115.85</v>
      </c>
      <c r="Z46" s="1055"/>
      <c r="AA46" s="1282"/>
      <c r="AB46" s="1252"/>
      <c r="AC46" s="1023"/>
      <c r="AD46" s="1"/>
    </row>
    <row r="47" spans="1:30" s="372" customFormat="1" ht="24.75" customHeight="1">
      <c r="A47" s="1262" t="s">
        <v>15</v>
      </c>
      <c r="B47" s="1247" t="s">
        <v>31</v>
      </c>
      <c r="C47" s="1141" t="s">
        <v>42</v>
      </c>
      <c r="D47" s="1143" t="s">
        <v>45</v>
      </c>
      <c r="E47" s="1045" t="s">
        <v>24</v>
      </c>
      <c r="F47" s="1059"/>
      <c r="G47" s="1056" t="s">
        <v>17</v>
      </c>
      <c r="H47" s="1056" t="s">
        <v>17</v>
      </c>
      <c r="I47" s="403" t="s">
        <v>18</v>
      </c>
      <c r="J47" s="66"/>
      <c r="K47" s="67"/>
      <c r="L47" s="67"/>
      <c r="M47" s="404"/>
      <c r="N47" s="405"/>
      <c r="O47" s="70"/>
      <c r="P47" s="70"/>
      <c r="Q47" s="416"/>
      <c r="R47" s="755">
        <v>8.69</v>
      </c>
      <c r="S47" s="756"/>
      <c r="T47" s="756"/>
      <c r="U47" s="757">
        <v>8.69</v>
      </c>
      <c r="V47" s="407">
        <v>115.85</v>
      </c>
      <c r="W47" s="67"/>
      <c r="X47" s="67"/>
      <c r="Y47" s="408">
        <v>115.85</v>
      </c>
      <c r="Z47" s="1054" t="s">
        <v>34</v>
      </c>
      <c r="AA47" s="274">
        <v>1</v>
      </c>
      <c r="AB47" s="1022" t="s">
        <v>109</v>
      </c>
      <c r="AC47" s="1022"/>
      <c r="AD47" s="1"/>
    </row>
    <row r="48" spans="1:30" s="372" customFormat="1" ht="26.25" customHeight="1" thickBot="1">
      <c r="A48" s="1263"/>
      <c r="B48" s="1264"/>
      <c r="C48" s="1259"/>
      <c r="D48" s="1261"/>
      <c r="E48" s="1148"/>
      <c r="F48" s="1287"/>
      <c r="G48" s="1140"/>
      <c r="H48" s="1140"/>
      <c r="I48" s="26" t="s">
        <v>9</v>
      </c>
      <c r="J48" s="475"/>
      <c r="K48" s="475"/>
      <c r="L48" s="475"/>
      <c r="M48" s="476"/>
      <c r="N48" s="413"/>
      <c r="O48" s="414"/>
      <c r="P48" s="414"/>
      <c r="Q48" s="192"/>
      <c r="R48" s="413">
        <v>8.69</v>
      </c>
      <c r="S48" s="414"/>
      <c r="T48" s="414"/>
      <c r="U48" s="192">
        <v>8.69</v>
      </c>
      <c r="V48" s="413">
        <v>115.85</v>
      </c>
      <c r="W48" s="414"/>
      <c r="X48" s="414"/>
      <c r="Y48" s="415">
        <v>115.85</v>
      </c>
      <c r="Z48" s="1280"/>
      <c r="AA48" s="277"/>
      <c r="AB48" s="1128"/>
      <c r="AC48" s="1128"/>
      <c r="AD48" s="1"/>
    </row>
    <row r="49" spans="1:30" s="372" customFormat="1" ht="24.75" customHeight="1">
      <c r="A49" s="1262" t="s">
        <v>15</v>
      </c>
      <c r="B49" s="1247" t="s">
        <v>31</v>
      </c>
      <c r="C49" s="1141" t="s">
        <v>44</v>
      </c>
      <c r="D49" s="1077" t="s">
        <v>110</v>
      </c>
      <c r="E49" s="1257" t="s">
        <v>24</v>
      </c>
      <c r="F49" s="1141"/>
      <c r="G49" s="1371" t="s">
        <v>17</v>
      </c>
      <c r="H49" s="1371" t="s">
        <v>17</v>
      </c>
      <c r="I49" s="477" t="s">
        <v>18</v>
      </c>
      <c r="J49" s="106"/>
      <c r="K49" s="81"/>
      <c r="L49" s="81"/>
      <c r="M49" s="109"/>
      <c r="N49" s="405"/>
      <c r="O49" s="70"/>
      <c r="P49" s="70"/>
      <c r="Q49" s="416"/>
      <c r="R49" s="755">
        <v>8.69</v>
      </c>
      <c r="S49" s="756"/>
      <c r="T49" s="756"/>
      <c r="U49" s="757">
        <v>8.69</v>
      </c>
      <c r="V49" s="407">
        <v>115.85</v>
      </c>
      <c r="W49" s="67"/>
      <c r="X49" s="67"/>
      <c r="Y49" s="408">
        <v>115.85</v>
      </c>
      <c r="Z49" s="1054" t="s">
        <v>111</v>
      </c>
      <c r="AA49" s="1285">
        <v>1</v>
      </c>
      <c r="AB49" s="1288">
        <v>0.4</v>
      </c>
      <c r="AC49" s="1290"/>
      <c r="AD49" s="1"/>
    </row>
    <row r="50" spans="1:30" s="372" customFormat="1" ht="27.75" customHeight="1" thickBot="1">
      <c r="A50" s="1263"/>
      <c r="B50" s="1264"/>
      <c r="C50" s="1142"/>
      <c r="D50" s="1079"/>
      <c r="E50" s="1258"/>
      <c r="F50" s="1142"/>
      <c r="G50" s="1373"/>
      <c r="H50" s="1373"/>
      <c r="I50" s="478" t="s">
        <v>9</v>
      </c>
      <c r="J50" s="74"/>
      <c r="K50" s="414"/>
      <c r="L50" s="414"/>
      <c r="M50" s="479"/>
      <c r="N50" s="413"/>
      <c r="O50" s="414"/>
      <c r="P50" s="414"/>
      <c r="Q50" s="192"/>
      <c r="R50" s="413">
        <v>8.69</v>
      </c>
      <c r="S50" s="414"/>
      <c r="T50" s="414"/>
      <c r="U50" s="192">
        <v>8.69</v>
      </c>
      <c r="V50" s="413">
        <v>115.85</v>
      </c>
      <c r="W50" s="414"/>
      <c r="X50" s="414"/>
      <c r="Y50" s="415">
        <v>115.85</v>
      </c>
      <c r="Z50" s="1292"/>
      <c r="AA50" s="1286"/>
      <c r="AB50" s="1289"/>
      <c r="AC50" s="1291"/>
      <c r="AD50" s="1"/>
    </row>
    <row r="51" spans="1:30" s="372" customFormat="1" ht="15.75" thickBot="1">
      <c r="A51" s="18" t="s">
        <v>15</v>
      </c>
      <c r="B51" s="23" t="s">
        <v>31</v>
      </c>
      <c r="C51" s="1137" t="s">
        <v>20</v>
      </c>
      <c r="D51" s="1138"/>
      <c r="E51" s="1138"/>
      <c r="F51" s="1138"/>
      <c r="G51" s="1138"/>
      <c r="H51" s="1138"/>
      <c r="I51" s="1139"/>
      <c r="J51" s="80">
        <f>J36+J38+J40</f>
        <v>44.889999999999993</v>
      </c>
      <c r="K51" s="194"/>
      <c r="L51" s="194"/>
      <c r="M51" s="193">
        <f>M36+M38+M40</f>
        <v>44.889999999999993</v>
      </c>
      <c r="N51" s="80">
        <f>N36+N38+N40</f>
        <v>72.099999999999994</v>
      </c>
      <c r="O51" s="194"/>
      <c r="P51" s="194"/>
      <c r="Q51" s="193">
        <f>Q34+Q36+Q38+Q40+Q42+Q44+Q46+Q48+Q50</f>
        <v>72.099999999999994</v>
      </c>
      <c r="R51" s="80">
        <f>R34+R36+R38+R40+R42+R44+R46+R48+R50</f>
        <v>211.43999999999997</v>
      </c>
      <c r="S51" s="194"/>
      <c r="T51" s="194"/>
      <c r="U51" s="195">
        <f>U34+U36+U38+U40+U42+U44+U46+U48+U50</f>
        <v>211.43999999999997</v>
      </c>
      <c r="V51" s="193">
        <f>V34+V36+V38+V40+V42+V44+V46+V48+V50</f>
        <v>417.04999999999995</v>
      </c>
      <c r="W51" s="194"/>
      <c r="X51" s="194"/>
      <c r="Y51" s="193">
        <f>Y34+Y36+Y38+Y40+Y42+Y44+Y46+Y48+Y50</f>
        <v>417.04999999999995</v>
      </c>
      <c r="Z51" s="1036"/>
      <c r="AA51" s="1037"/>
      <c r="AB51" s="1037"/>
      <c r="AC51" s="1038"/>
      <c r="AD51" s="1"/>
    </row>
    <row r="52" spans="1:30" s="372" customFormat="1" ht="15.75" customHeight="1" thickBot="1">
      <c r="A52" s="15" t="s">
        <v>15</v>
      </c>
      <c r="B52" s="16" t="s">
        <v>37</v>
      </c>
      <c r="C52" s="1058" t="s">
        <v>46</v>
      </c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4"/>
      <c r="X52" s="1034"/>
      <c r="Y52" s="1034"/>
      <c r="Z52" s="1034"/>
      <c r="AA52" s="1034"/>
      <c r="AB52" s="1034"/>
      <c r="AC52" s="1035"/>
      <c r="AD52" s="1"/>
    </row>
    <row r="53" spans="1:30" s="372" customFormat="1" ht="22.5" customHeight="1">
      <c r="A53" s="1262" t="s">
        <v>15</v>
      </c>
      <c r="B53" s="1247" t="s">
        <v>37</v>
      </c>
      <c r="C53" s="1141" t="s">
        <v>15</v>
      </c>
      <c r="D53" s="1143" t="s">
        <v>237</v>
      </c>
      <c r="E53" s="1045" t="s">
        <v>187</v>
      </c>
      <c r="F53" s="1059"/>
      <c r="G53" s="1056" t="s">
        <v>17</v>
      </c>
      <c r="H53" s="1056" t="s">
        <v>17</v>
      </c>
      <c r="I53" s="403" t="s">
        <v>27</v>
      </c>
      <c r="J53" s="418"/>
      <c r="K53" s="419"/>
      <c r="L53" s="419"/>
      <c r="M53" s="420"/>
      <c r="N53" s="421">
        <v>4.5</v>
      </c>
      <c r="O53" s="422"/>
      <c r="P53" s="422"/>
      <c r="Q53" s="423">
        <v>4.5</v>
      </c>
      <c r="R53" s="418">
        <v>80.790000000000006</v>
      </c>
      <c r="S53" s="419"/>
      <c r="T53" s="419"/>
      <c r="U53" s="420">
        <v>80.790000000000006</v>
      </c>
      <c r="V53" s="424"/>
      <c r="W53" s="419"/>
      <c r="X53" s="419"/>
      <c r="Y53" s="425"/>
      <c r="Z53" s="1054" t="s">
        <v>238</v>
      </c>
      <c r="AA53" s="1129">
        <v>1</v>
      </c>
      <c r="AB53" s="1255"/>
      <c r="AC53" s="1026"/>
    </row>
    <row r="54" spans="1:30" s="372" customFormat="1" ht="22.5" customHeight="1">
      <c r="A54" s="1296"/>
      <c r="B54" s="1248"/>
      <c r="C54" s="1259"/>
      <c r="D54" s="1261"/>
      <c r="E54" s="1148"/>
      <c r="F54" s="1287"/>
      <c r="G54" s="1140"/>
      <c r="H54" s="1140"/>
      <c r="I54" s="886" t="s">
        <v>248</v>
      </c>
      <c r="J54" s="480"/>
      <c r="K54" s="480"/>
      <c r="L54" s="480"/>
      <c r="M54" s="481"/>
      <c r="N54" s="482">
        <v>25.5</v>
      </c>
      <c r="O54" s="483"/>
      <c r="P54" s="483"/>
      <c r="Q54" s="484">
        <v>25.5</v>
      </c>
      <c r="R54" s="696">
        <v>457.83</v>
      </c>
      <c r="S54" s="480"/>
      <c r="T54" s="480"/>
      <c r="U54" s="696">
        <v>457.83</v>
      </c>
      <c r="V54" s="480"/>
      <c r="W54" s="480"/>
      <c r="X54" s="480"/>
      <c r="Y54" s="481"/>
      <c r="Z54" s="1280"/>
      <c r="AA54" s="1294"/>
      <c r="AB54" s="1302"/>
      <c r="AC54" s="1304"/>
    </row>
    <row r="55" spans="1:30" s="372" customFormat="1" ht="34.5" customHeight="1" thickBot="1">
      <c r="A55" s="1297"/>
      <c r="B55" s="1298"/>
      <c r="C55" s="1299"/>
      <c r="D55" s="1300"/>
      <c r="E55" s="1301"/>
      <c r="F55" s="1298"/>
      <c r="G55" s="1057"/>
      <c r="H55" s="1057"/>
      <c r="I55" s="25" t="s">
        <v>9</v>
      </c>
      <c r="J55" s="73"/>
      <c r="K55" s="73"/>
      <c r="L55" s="73"/>
      <c r="M55" s="192"/>
      <c r="N55" s="74">
        <v>30</v>
      </c>
      <c r="O55" s="73"/>
      <c r="P55" s="73"/>
      <c r="Q55" s="192">
        <v>30</v>
      </c>
      <c r="R55" s="74">
        <v>538.6</v>
      </c>
      <c r="S55" s="73"/>
      <c r="T55" s="73"/>
      <c r="U55" s="426">
        <v>538.6</v>
      </c>
      <c r="V55" s="73"/>
      <c r="W55" s="73"/>
      <c r="X55" s="73"/>
      <c r="Y55" s="73"/>
      <c r="Z55" s="1293"/>
      <c r="AA55" s="1295"/>
      <c r="AB55" s="1303"/>
      <c r="AC55" s="1305"/>
    </row>
    <row r="56" spans="1:30" s="372" customFormat="1" ht="17.25" customHeight="1">
      <c r="A56" s="1262" t="s">
        <v>15</v>
      </c>
      <c r="B56" s="1247" t="s">
        <v>37</v>
      </c>
      <c r="C56" s="1141" t="s">
        <v>31</v>
      </c>
      <c r="D56" s="1143" t="s">
        <v>48</v>
      </c>
      <c r="E56" s="1045" t="s">
        <v>187</v>
      </c>
      <c r="F56" s="1045"/>
      <c r="G56" s="1149" t="s">
        <v>17</v>
      </c>
      <c r="H56" s="1149" t="s">
        <v>17</v>
      </c>
      <c r="I56" s="22" t="s">
        <v>18</v>
      </c>
      <c r="J56" s="407"/>
      <c r="K56" s="67"/>
      <c r="L56" s="67"/>
      <c r="M56" s="408"/>
      <c r="N56" s="405"/>
      <c r="O56" s="70"/>
      <c r="P56" s="70"/>
      <c r="Q56" s="494"/>
      <c r="R56" s="407"/>
      <c r="S56" s="67"/>
      <c r="T56" s="67"/>
      <c r="U56" s="408"/>
      <c r="V56" s="72"/>
      <c r="W56" s="67"/>
      <c r="X56" s="67"/>
      <c r="Y56" s="68"/>
      <c r="Z56" s="1054" t="s">
        <v>71</v>
      </c>
      <c r="AA56" s="1129">
        <v>24</v>
      </c>
      <c r="AB56" s="1255"/>
      <c r="AC56" s="1026"/>
      <c r="AD56" s="285"/>
    </row>
    <row r="57" spans="1:30" s="372" customFormat="1">
      <c r="A57" s="1296"/>
      <c r="B57" s="1248"/>
      <c r="C57" s="1259"/>
      <c r="D57" s="1261"/>
      <c r="E57" s="1148"/>
      <c r="F57" s="1148"/>
      <c r="G57" s="1204"/>
      <c r="H57" s="1204"/>
      <c r="I57" s="887" t="s">
        <v>248</v>
      </c>
      <c r="J57" s="495">
        <v>520.70000000000005</v>
      </c>
      <c r="K57" s="83"/>
      <c r="L57" s="496"/>
      <c r="M57" s="83">
        <v>520.70000000000005</v>
      </c>
      <c r="N57" s="497">
        <v>60</v>
      </c>
      <c r="O57" s="84"/>
      <c r="P57" s="498"/>
      <c r="Q57" s="84">
        <v>60</v>
      </c>
      <c r="R57" s="499">
        <v>60</v>
      </c>
      <c r="S57" s="496"/>
      <c r="T57" s="496"/>
      <c r="U57" s="496">
        <v>60</v>
      </c>
      <c r="V57" s="500"/>
      <c r="W57" s="496"/>
      <c r="X57" s="496"/>
      <c r="Y57" s="501"/>
      <c r="Z57" s="1314"/>
      <c r="AA57" s="1316"/>
      <c r="AB57" s="1310"/>
      <c r="AC57" s="1312"/>
      <c r="AD57" s="285"/>
    </row>
    <row r="58" spans="1:30" s="372" customFormat="1" ht="20.25" customHeight="1" thickBot="1">
      <c r="A58" s="1306"/>
      <c r="B58" s="1307"/>
      <c r="C58" s="1308"/>
      <c r="D58" s="1309"/>
      <c r="E58" s="1046"/>
      <c r="F58" s="1308"/>
      <c r="G58" s="1150"/>
      <c r="H58" s="1150"/>
      <c r="I58" s="25" t="s">
        <v>9</v>
      </c>
      <c r="J58" s="413">
        <f>SUM(J56:J57)</f>
        <v>520.70000000000005</v>
      </c>
      <c r="K58" s="414"/>
      <c r="L58" s="414"/>
      <c r="M58" s="414">
        <f>SUM(M56:M57)</f>
        <v>520.70000000000005</v>
      </c>
      <c r="N58" s="413">
        <f>SUM(N56:N57)</f>
        <v>60</v>
      </c>
      <c r="O58" s="414"/>
      <c r="P58" s="414"/>
      <c r="Q58" s="414">
        <f>SUM(Q56:Q57)</f>
        <v>60</v>
      </c>
      <c r="R58" s="413">
        <v>60</v>
      </c>
      <c r="S58" s="414"/>
      <c r="T58" s="414"/>
      <c r="U58" s="414">
        <v>60</v>
      </c>
      <c r="V58" s="74"/>
      <c r="W58" s="74"/>
      <c r="X58" s="74"/>
      <c r="Y58" s="74"/>
      <c r="Z58" s="1315"/>
      <c r="AA58" s="1317"/>
      <c r="AB58" s="1311"/>
      <c r="AC58" s="1313"/>
      <c r="AD58" s="285"/>
    </row>
    <row r="59" spans="1:30" s="372" customFormat="1" ht="15.75" thickBot="1">
      <c r="A59" s="18" t="s">
        <v>15</v>
      </c>
      <c r="B59" s="16" t="s">
        <v>37</v>
      </c>
      <c r="C59" s="1137" t="s">
        <v>20</v>
      </c>
      <c r="D59" s="1138"/>
      <c r="E59" s="1138"/>
      <c r="F59" s="1138"/>
      <c r="G59" s="1138"/>
      <c r="H59" s="1138"/>
      <c r="I59" s="1139"/>
      <c r="J59" s="80">
        <f>SUM(J55,,J58)</f>
        <v>520.70000000000005</v>
      </c>
      <c r="K59" s="194"/>
      <c r="L59" s="194"/>
      <c r="M59" s="194">
        <f>SUM(M55,M58)</f>
        <v>520.70000000000005</v>
      </c>
      <c r="N59" s="80">
        <f>SUM(N55+N58)</f>
        <v>90</v>
      </c>
      <c r="O59" s="194"/>
      <c r="P59" s="194"/>
      <c r="Q59" s="194">
        <f>SUM(Q55,Q58)</f>
        <v>90</v>
      </c>
      <c r="R59" s="80">
        <f>SUM(R55,R58)</f>
        <v>598.6</v>
      </c>
      <c r="S59" s="194"/>
      <c r="T59" s="194"/>
      <c r="U59" s="194">
        <f>SUM(U55,U58)</f>
        <v>598.6</v>
      </c>
      <c r="V59" s="80"/>
      <c r="W59" s="80"/>
      <c r="X59" s="80"/>
      <c r="Y59" s="80"/>
      <c r="Z59" s="1036"/>
      <c r="AA59" s="1037"/>
      <c r="AB59" s="1037"/>
      <c r="AC59" s="1038"/>
      <c r="AD59" s="1"/>
    </row>
    <row r="60" spans="1:30" s="372" customFormat="1" ht="15.75" thickBot="1">
      <c r="A60" s="27" t="s">
        <v>15</v>
      </c>
      <c r="B60" s="28" t="s">
        <v>38</v>
      </c>
      <c r="C60" s="1503" t="s">
        <v>50</v>
      </c>
      <c r="D60" s="1123"/>
      <c r="E60" s="1123"/>
      <c r="F60" s="1123"/>
      <c r="G60" s="1123"/>
      <c r="H60" s="1123"/>
      <c r="I60" s="1123"/>
      <c r="J60" s="1123"/>
      <c r="K60" s="1123"/>
      <c r="L60" s="1123"/>
      <c r="M60" s="1123"/>
      <c r="N60" s="1123"/>
      <c r="O60" s="1123"/>
      <c r="P60" s="1123"/>
      <c r="Q60" s="1123"/>
      <c r="R60" s="1123"/>
      <c r="S60" s="1123"/>
      <c r="T60" s="1123"/>
      <c r="U60" s="1123"/>
      <c r="V60" s="1123"/>
      <c r="W60" s="1123"/>
      <c r="X60" s="1123"/>
      <c r="Y60" s="1123"/>
      <c r="Z60" s="1123"/>
      <c r="AA60" s="1123"/>
      <c r="AB60" s="1123"/>
      <c r="AC60" s="1124"/>
      <c r="AD60" s="1"/>
    </row>
    <row r="61" spans="1:30" s="372" customFormat="1">
      <c r="A61" s="1193" t="s">
        <v>15</v>
      </c>
      <c r="B61" s="1195" t="s">
        <v>38</v>
      </c>
      <c r="C61" s="1318" t="s">
        <v>24</v>
      </c>
      <c r="D61" s="1261" t="s">
        <v>168</v>
      </c>
      <c r="E61" s="1380" t="s">
        <v>68</v>
      </c>
      <c r="F61" s="1242"/>
      <c r="G61" s="1089" t="s">
        <v>17</v>
      </c>
      <c r="H61" s="1268" t="s">
        <v>17</v>
      </c>
      <c r="I61" s="888" t="s">
        <v>27</v>
      </c>
      <c r="J61" s="159">
        <v>47.9</v>
      </c>
      <c r="K61" s="160"/>
      <c r="L61" s="160"/>
      <c r="M61" s="159">
        <v>47.9</v>
      </c>
      <c r="N61" s="88">
        <v>37.799999999999997</v>
      </c>
      <c r="O61" s="89"/>
      <c r="P61" s="89"/>
      <c r="Q61" s="88">
        <v>37.799999999999997</v>
      </c>
      <c r="R61" s="90"/>
      <c r="S61" s="91"/>
      <c r="T61" s="91"/>
      <c r="U61" s="92"/>
      <c r="V61" s="93"/>
      <c r="W61" s="91"/>
      <c r="X61" s="91"/>
      <c r="Y61" s="94"/>
      <c r="Z61" s="1261" t="s">
        <v>118</v>
      </c>
      <c r="AA61" s="20"/>
      <c r="AB61" s="21">
        <v>1</v>
      </c>
      <c r="AC61" s="1504"/>
      <c r="AD61" s="1"/>
    </row>
    <row r="62" spans="1:30" s="372" customFormat="1">
      <c r="A62" s="1193"/>
      <c r="B62" s="1195"/>
      <c r="C62" s="1318"/>
      <c r="D62" s="1261"/>
      <c r="E62" s="1380"/>
      <c r="F62" s="1242"/>
      <c r="G62" s="1089"/>
      <c r="H62" s="1268"/>
      <c r="I62" s="889" t="s">
        <v>47</v>
      </c>
      <c r="J62" s="159">
        <v>47.8</v>
      </c>
      <c r="K62" s="160"/>
      <c r="L62" s="160"/>
      <c r="M62" s="159">
        <v>47.8</v>
      </c>
      <c r="N62" s="88">
        <v>23.3</v>
      </c>
      <c r="O62" s="89"/>
      <c r="P62" s="89"/>
      <c r="Q62" s="88">
        <v>23.3</v>
      </c>
      <c r="R62" s="90"/>
      <c r="S62" s="91"/>
      <c r="T62" s="92"/>
      <c r="U62" s="92"/>
      <c r="V62" s="93"/>
      <c r="W62" s="91"/>
      <c r="X62" s="91"/>
      <c r="Y62" s="94"/>
      <c r="Z62" s="1261"/>
      <c r="AA62" s="20"/>
      <c r="AB62" s="1506"/>
      <c r="AC62" s="1504"/>
      <c r="AD62" s="1"/>
    </row>
    <row r="63" spans="1:30" s="372" customFormat="1">
      <c r="A63" s="1193"/>
      <c r="B63" s="1195"/>
      <c r="C63" s="1318"/>
      <c r="D63" s="1261"/>
      <c r="E63" s="1380"/>
      <c r="F63" s="1242"/>
      <c r="G63" s="1089"/>
      <c r="H63" s="1268"/>
      <c r="I63" s="881" t="s">
        <v>26</v>
      </c>
      <c r="J63" s="161">
        <v>542.29999999999995</v>
      </c>
      <c r="K63" s="76"/>
      <c r="L63" s="76"/>
      <c r="M63" s="161">
        <v>542.29999999999995</v>
      </c>
      <c r="N63" s="95">
        <v>364.4</v>
      </c>
      <c r="O63" s="77"/>
      <c r="P63" s="77"/>
      <c r="Q63" s="95">
        <v>364.4</v>
      </c>
      <c r="R63" s="96"/>
      <c r="S63" s="97"/>
      <c r="T63" s="98"/>
      <c r="U63" s="92"/>
      <c r="V63" s="99"/>
      <c r="W63" s="97"/>
      <c r="X63" s="97"/>
      <c r="Y63" s="100"/>
      <c r="Z63" s="1261"/>
      <c r="AA63" s="1508"/>
      <c r="AB63" s="1506"/>
      <c r="AC63" s="1504"/>
      <c r="AD63" s="1"/>
    </row>
    <row r="64" spans="1:30" s="372" customFormat="1" ht="15.75" thickBot="1">
      <c r="A64" s="1236"/>
      <c r="B64" s="1047"/>
      <c r="C64" s="1319"/>
      <c r="D64" s="1144"/>
      <c r="E64" s="1381"/>
      <c r="F64" s="1366"/>
      <c r="G64" s="1370"/>
      <c r="H64" s="1331"/>
      <c r="I64" s="29" t="s">
        <v>9</v>
      </c>
      <c r="J64" s="79">
        <v>638</v>
      </c>
      <c r="K64" s="79"/>
      <c r="L64" s="79"/>
      <c r="M64" s="79">
        <v>638</v>
      </c>
      <c r="N64" s="78">
        <f>N61+N62+N63</f>
        <v>425.5</v>
      </c>
      <c r="O64" s="79"/>
      <c r="P64" s="79"/>
      <c r="Q64" s="78">
        <f>Q61+Q62+Q63</f>
        <v>425.5</v>
      </c>
      <c r="R64" s="78"/>
      <c r="S64" s="79"/>
      <c r="T64" s="79"/>
      <c r="U64" s="196"/>
      <c r="V64" s="78"/>
      <c r="W64" s="79"/>
      <c r="X64" s="79"/>
      <c r="Y64" s="79"/>
      <c r="Z64" s="1363"/>
      <c r="AA64" s="1509"/>
      <c r="AB64" s="1507"/>
      <c r="AC64" s="1505"/>
      <c r="AD64" s="1"/>
    </row>
    <row r="65" spans="1:30" s="372" customFormat="1" ht="19.5" customHeight="1">
      <c r="A65" s="1041" t="s">
        <v>15</v>
      </c>
      <c r="B65" s="1043" t="s">
        <v>38</v>
      </c>
      <c r="C65" s="1019" t="s">
        <v>31</v>
      </c>
      <c r="D65" s="1077" t="s">
        <v>117</v>
      </c>
      <c r="E65" s="1257" t="s">
        <v>68</v>
      </c>
      <c r="F65" s="1141"/>
      <c r="G65" s="1371" t="s">
        <v>17</v>
      </c>
      <c r="H65" s="1371" t="s">
        <v>17</v>
      </c>
      <c r="I65" s="890" t="s">
        <v>27</v>
      </c>
      <c r="J65" s="367">
        <v>0.2</v>
      </c>
      <c r="K65" s="368"/>
      <c r="L65" s="368"/>
      <c r="M65" s="369">
        <v>0.2</v>
      </c>
      <c r="N65" s="364">
        <v>61</v>
      </c>
      <c r="O65" s="365"/>
      <c r="P65" s="365"/>
      <c r="Q65" s="366">
        <v>61</v>
      </c>
      <c r="R65" s="367"/>
      <c r="S65" s="368"/>
      <c r="T65" s="368"/>
      <c r="U65" s="369"/>
      <c r="V65" s="367"/>
      <c r="W65" s="368"/>
      <c r="X65" s="368"/>
      <c r="Y65" s="370"/>
      <c r="Z65" s="1367" t="s">
        <v>118</v>
      </c>
      <c r="AA65" s="1513">
        <v>1</v>
      </c>
      <c r="AB65" s="1516"/>
      <c r="AC65" s="1510"/>
      <c r="AD65" s="1"/>
    </row>
    <row r="66" spans="1:30" s="372" customFormat="1" ht="17.25" customHeight="1">
      <c r="A66" s="1193"/>
      <c r="B66" s="1195"/>
      <c r="C66" s="1197"/>
      <c r="D66" s="1078"/>
      <c r="E66" s="1600"/>
      <c r="F66" s="1259"/>
      <c r="G66" s="1372"/>
      <c r="H66" s="1372"/>
      <c r="I66" s="891" t="s">
        <v>248</v>
      </c>
      <c r="J66" s="383">
        <v>121.1</v>
      </c>
      <c r="K66" s="384"/>
      <c r="L66" s="384"/>
      <c r="M66" s="385">
        <v>121.1</v>
      </c>
      <c r="N66" s="386">
        <v>80.099999999999994</v>
      </c>
      <c r="O66" s="387"/>
      <c r="P66" s="387"/>
      <c r="Q66" s="388">
        <v>80.099999999999994</v>
      </c>
      <c r="R66" s="383"/>
      <c r="S66" s="384"/>
      <c r="T66" s="384"/>
      <c r="U66" s="385"/>
      <c r="V66" s="383"/>
      <c r="W66" s="384"/>
      <c r="X66" s="384"/>
      <c r="Y66" s="492"/>
      <c r="Z66" s="1368"/>
      <c r="AA66" s="1514"/>
      <c r="AB66" s="1092"/>
      <c r="AC66" s="1511"/>
      <c r="AD66" s="1"/>
    </row>
    <row r="67" spans="1:30" s="372" customFormat="1" ht="21" customHeight="1" thickBot="1">
      <c r="A67" s="1236"/>
      <c r="B67" s="1047"/>
      <c r="C67" s="1021"/>
      <c r="D67" s="1079"/>
      <c r="E67" s="1258"/>
      <c r="F67" s="1142"/>
      <c r="G67" s="1373"/>
      <c r="H67" s="1373"/>
      <c r="I67" s="493" t="s">
        <v>9</v>
      </c>
      <c r="J67" s="78">
        <v>121.3</v>
      </c>
      <c r="K67" s="373"/>
      <c r="L67" s="373"/>
      <c r="M67" s="374">
        <v>121.3</v>
      </c>
      <c r="N67" s="78">
        <f>N65+N66</f>
        <v>141.1</v>
      </c>
      <c r="O67" s="373"/>
      <c r="P67" s="373"/>
      <c r="Q67" s="374">
        <f>SUM(Q65+Q66)</f>
        <v>141.1</v>
      </c>
      <c r="R67" s="78"/>
      <c r="S67" s="373"/>
      <c r="T67" s="373"/>
      <c r="U67" s="374"/>
      <c r="V67" s="78"/>
      <c r="W67" s="373"/>
      <c r="X67" s="373"/>
      <c r="Y67" s="373"/>
      <c r="Z67" s="1369"/>
      <c r="AA67" s="1515"/>
      <c r="AB67" s="1517"/>
      <c r="AC67" s="1512"/>
      <c r="AD67" s="1"/>
    </row>
    <row r="68" spans="1:30" s="372" customFormat="1">
      <c r="A68" s="1193" t="s">
        <v>15</v>
      </c>
      <c r="B68" s="1195" t="s">
        <v>38</v>
      </c>
      <c r="C68" s="1318" t="s">
        <v>37</v>
      </c>
      <c r="D68" s="1261" t="s">
        <v>169</v>
      </c>
      <c r="E68" s="1126" t="s">
        <v>68</v>
      </c>
      <c r="F68" s="1353"/>
      <c r="G68" s="1350" t="s">
        <v>17</v>
      </c>
      <c r="H68" s="1364" t="s">
        <v>17</v>
      </c>
      <c r="I68" s="892" t="s">
        <v>27</v>
      </c>
      <c r="J68" s="445">
        <v>77.7</v>
      </c>
      <c r="K68" s="160"/>
      <c r="L68" s="160"/>
      <c r="M68" s="445">
        <v>77.73</v>
      </c>
      <c r="N68" s="88">
        <v>3</v>
      </c>
      <c r="O68" s="89"/>
      <c r="P68" s="89"/>
      <c r="Q68" s="502">
        <v>3</v>
      </c>
      <c r="R68" s="93"/>
      <c r="S68" s="91"/>
      <c r="T68" s="91"/>
      <c r="U68" s="94"/>
      <c r="V68" s="90"/>
      <c r="W68" s="91"/>
      <c r="X68" s="91"/>
      <c r="Y68" s="92"/>
      <c r="Z68" s="1261" t="s">
        <v>191</v>
      </c>
      <c r="AA68" s="20"/>
      <c r="AB68" s="1506"/>
      <c r="AC68" s="1504"/>
      <c r="AD68" s="3"/>
    </row>
    <row r="69" spans="1:30" s="372" customFormat="1">
      <c r="A69" s="1193"/>
      <c r="B69" s="1195"/>
      <c r="C69" s="1318"/>
      <c r="D69" s="1261"/>
      <c r="E69" s="1126"/>
      <c r="F69" s="1353"/>
      <c r="G69" s="1350"/>
      <c r="H69" s="1364"/>
      <c r="I69" s="893" t="s">
        <v>47</v>
      </c>
      <c r="J69" s="437">
        <v>27.5</v>
      </c>
      <c r="K69" s="438"/>
      <c r="L69" s="438"/>
      <c r="M69" s="437">
        <v>27.5</v>
      </c>
      <c r="N69" s="101"/>
      <c r="O69" s="439"/>
      <c r="P69" s="439"/>
      <c r="Q69" s="502"/>
      <c r="R69" s="440"/>
      <c r="S69" s="441"/>
      <c r="T69" s="441"/>
      <c r="U69" s="442"/>
      <c r="V69" s="443"/>
      <c r="W69" s="441"/>
      <c r="X69" s="441"/>
      <c r="Y69" s="444"/>
      <c r="Z69" s="1261"/>
      <c r="AA69" s="20"/>
      <c r="AB69" s="1506"/>
      <c r="AC69" s="1504"/>
      <c r="AD69" s="3"/>
    </row>
    <row r="70" spans="1:30" s="372" customFormat="1">
      <c r="A70" s="1193"/>
      <c r="B70" s="1195"/>
      <c r="C70" s="1318"/>
      <c r="D70" s="1261"/>
      <c r="E70" s="1126"/>
      <c r="F70" s="1353"/>
      <c r="G70" s="1350"/>
      <c r="H70" s="1364"/>
      <c r="I70" s="894" t="s">
        <v>26</v>
      </c>
      <c r="J70" s="503">
        <v>370.3</v>
      </c>
      <c r="K70" s="76"/>
      <c r="L70" s="76"/>
      <c r="M70" s="503">
        <v>370.3</v>
      </c>
      <c r="N70" s="95"/>
      <c r="O70" s="77"/>
      <c r="P70" s="77"/>
      <c r="Q70" s="502"/>
      <c r="R70" s="99"/>
      <c r="S70" s="97"/>
      <c r="T70" s="97"/>
      <c r="U70" s="100"/>
      <c r="V70" s="96"/>
      <c r="W70" s="97"/>
      <c r="X70" s="97"/>
      <c r="Y70" s="98"/>
      <c r="Z70" s="1261"/>
      <c r="AA70" s="1508"/>
      <c r="AB70" s="1506"/>
      <c r="AC70" s="1504"/>
      <c r="AD70" s="3"/>
    </row>
    <row r="71" spans="1:30" s="372" customFormat="1" ht="15.75" thickBot="1">
      <c r="A71" s="1236"/>
      <c r="B71" s="1047"/>
      <c r="C71" s="1319"/>
      <c r="D71" s="1144"/>
      <c r="E71" s="1382"/>
      <c r="F71" s="1383"/>
      <c r="G71" s="1351"/>
      <c r="H71" s="1365"/>
      <c r="I71" s="29" t="s">
        <v>9</v>
      </c>
      <c r="J71" s="402">
        <v>475.5</v>
      </c>
      <c r="K71" s="373"/>
      <c r="L71" s="373"/>
      <c r="M71" s="79">
        <v>475.5</v>
      </c>
      <c r="N71" s="402">
        <v>3</v>
      </c>
      <c r="O71" s="373"/>
      <c r="P71" s="373"/>
      <c r="Q71" s="79">
        <v>3</v>
      </c>
      <c r="R71" s="402"/>
      <c r="S71" s="373"/>
      <c r="T71" s="373"/>
      <c r="U71" s="79"/>
      <c r="V71" s="402"/>
      <c r="W71" s="373"/>
      <c r="X71" s="373"/>
      <c r="Y71" s="79"/>
      <c r="Z71" s="1363"/>
      <c r="AA71" s="1509"/>
      <c r="AB71" s="1507"/>
      <c r="AC71" s="1505"/>
      <c r="AD71" s="3"/>
    </row>
    <row r="72" spans="1:30" s="372" customFormat="1">
      <c r="A72" s="1193" t="s">
        <v>15</v>
      </c>
      <c r="B72" s="1195" t="s">
        <v>38</v>
      </c>
      <c r="C72" s="1318" t="s">
        <v>38</v>
      </c>
      <c r="D72" s="1261" t="s">
        <v>170</v>
      </c>
      <c r="E72" s="1126" t="s">
        <v>68</v>
      </c>
      <c r="F72" s="1353"/>
      <c r="G72" s="1350" t="s">
        <v>17</v>
      </c>
      <c r="H72" s="1364" t="s">
        <v>17</v>
      </c>
      <c r="I72" s="892" t="s">
        <v>27</v>
      </c>
      <c r="J72" s="159">
        <v>10.9</v>
      </c>
      <c r="K72" s="160"/>
      <c r="L72" s="160"/>
      <c r="M72" s="699">
        <v>10.9</v>
      </c>
      <c r="N72" s="88">
        <v>36</v>
      </c>
      <c r="O72" s="89"/>
      <c r="P72" s="89"/>
      <c r="Q72" s="502">
        <v>36</v>
      </c>
      <c r="R72" s="90"/>
      <c r="S72" s="91"/>
      <c r="T72" s="91"/>
      <c r="U72" s="94"/>
      <c r="V72" s="93"/>
      <c r="W72" s="91"/>
      <c r="X72" s="91"/>
      <c r="Y72" s="94"/>
      <c r="Z72" s="276" t="s">
        <v>171</v>
      </c>
      <c r="AA72" s="20"/>
      <c r="AB72" s="21"/>
      <c r="AC72" s="1504"/>
      <c r="AD72" s="3"/>
    </row>
    <row r="73" spans="1:30" s="372" customFormat="1">
      <c r="A73" s="1193"/>
      <c r="B73" s="1195"/>
      <c r="C73" s="1318"/>
      <c r="D73" s="1261"/>
      <c r="E73" s="1126"/>
      <c r="F73" s="1353"/>
      <c r="G73" s="1350"/>
      <c r="H73" s="1364"/>
      <c r="I73" s="893" t="s">
        <v>47</v>
      </c>
      <c r="J73" s="700">
        <v>10.9</v>
      </c>
      <c r="K73" s="438"/>
      <c r="L73" s="438"/>
      <c r="M73" s="699">
        <v>10.9</v>
      </c>
      <c r="N73" s="101">
        <v>16.600000000000001</v>
      </c>
      <c r="O73" s="439"/>
      <c r="P73" s="439"/>
      <c r="Q73" s="502">
        <v>16.600000000000001</v>
      </c>
      <c r="R73" s="443"/>
      <c r="S73" s="441"/>
      <c r="T73" s="441"/>
      <c r="U73" s="94"/>
      <c r="V73" s="440"/>
      <c r="W73" s="441"/>
      <c r="X73" s="441"/>
      <c r="Y73" s="442"/>
      <c r="Z73" s="276"/>
      <c r="AA73" s="20"/>
      <c r="AB73" s="21"/>
      <c r="AC73" s="1504"/>
      <c r="AD73" s="3"/>
    </row>
    <row r="74" spans="1:30" s="372" customFormat="1">
      <c r="A74" s="1193"/>
      <c r="B74" s="1195"/>
      <c r="C74" s="1318"/>
      <c r="D74" s="1261"/>
      <c r="E74" s="1126"/>
      <c r="F74" s="1353"/>
      <c r="G74" s="1350"/>
      <c r="H74" s="1364"/>
      <c r="I74" s="894" t="s">
        <v>26</v>
      </c>
      <c r="J74" s="161">
        <v>124.2</v>
      </c>
      <c r="K74" s="76"/>
      <c r="L74" s="76"/>
      <c r="M74" s="699">
        <v>124.2</v>
      </c>
      <c r="N74" s="95">
        <v>188</v>
      </c>
      <c r="O74" s="77"/>
      <c r="P74" s="77"/>
      <c r="Q74" s="502">
        <v>188</v>
      </c>
      <c r="R74" s="96"/>
      <c r="S74" s="97"/>
      <c r="T74" s="97"/>
      <c r="U74" s="94"/>
      <c r="V74" s="99"/>
      <c r="W74" s="97"/>
      <c r="X74" s="97"/>
      <c r="Y74" s="100"/>
      <c r="Z74" s="1261" t="s">
        <v>192</v>
      </c>
      <c r="AA74" s="1508"/>
      <c r="AB74" s="21"/>
      <c r="AC74" s="1504"/>
      <c r="AD74" s="3"/>
    </row>
    <row r="75" spans="1:30" s="372" customFormat="1" ht="15.75" thickBot="1">
      <c r="A75" s="1236"/>
      <c r="B75" s="1047"/>
      <c r="C75" s="1319"/>
      <c r="D75" s="1144"/>
      <c r="E75" s="1382"/>
      <c r="F75" s="1383"/>
      <c r="G75" s="1351"/>
      <c r="H75" s="1365"/>
      <c r="I75" s="29" t="s">
        <v>9</v>
      </c>
      <c r="J75" s="79">
        <f>SUM(J72+J73+J74)</f>
        <v>146</v>
      </c>
      <c r="K75" s="79"/>
      <c r="L75" s="79"/>
      <c r="M75" s="196">
        <f>SUM(M72:M74)</f>
        <v>146</v>
      </c>
      <c r="N75" s="78">
        <f>SUM(N72+N73+N74)</f>
        <v>240.6</v>
      </c>
      <c r="O75" s="79"/>
      <c r="P75" s="79"/>
      <c r="Q75" s="196">
        <v>240.6</v>
      </c>
      <c r="R75" s="78"/>
      <c r="S75" s="79"/>
      <c r="T75" s="79"/>
      <c r="U75" s="196"/>
      <c r="V75" s="78"/>
      <c r="W75" s="79"/>
      <c r="X75" s="79"/>
      <c r="Y75" s="79"/>
      <c r="Z75" s="1349"/>
      <c r="AA75" s="1509"/>
      <c r="AB75" s="698"/>
      <c r="AC75" s="1505"/>
      <c r="AD75" s="3"/>
    </row>
    <row r="76" spans="1:30" s="372" customFormat="1">
      <c r="A76" s="1041" t="s">
        <v>15</v>
      </c>
      <c r="B76" s="1043" t="s">
        <v>38</v>
      </c>
      <c r="C76" s="1393" t="s">
        <v>44</v>
      </c>
      <c r="D76" s="1143" t="s">
        <v>67</v>
      </c>
      <c r="E76" s="1125" t="s">
        <v>68</v>
      </c>
      <c r="F76" s="1352"/>
      <c r="G76" s="1355" t="s">
        <v>17</v>
      </c>
      <c r="H76" s="1358" t="s">
        <v>17</v>
      </c>
      <c r="I76" s="427" t="s">
        <v>18</v>
      </c>
      <c r="J76" s="428"/>
      <c r="K76" s="429"/>
      <c r="L76" s="429"/>
      <c r="M76" s="430"/>
      <c r="N76" s="87"/>
      <c r="O76" s="75"/>
      <c r="P76" s="75"/>
      <c r="Q76" s="431"/>
      <c r="R76" s="432"/>
      <c r="S76" s="433"/>
      <c r="T76" s="433"/>
      <c r="U76" s="434"/>
      <c r="V76" s="435"/>
      <c r="W76" s="433"/>
      <c r="X76" s="436"/>
      <c r="Y76" s="434"/>
      <c r="Z76" s="275" t="s">
        <v>72</v>
      </c>
      <c r="AA76" s="1332">
        <v>1</v>
      </c>
      <c r="AB76" s="1133"/>
      <c r="AC76" s="1135"/>
      <c r="AD76" s="371"/>
    </row>
    <row r="77" spans="1:30" s="372" customFormat="1">
      <c r="A77" s="1193"/>
      <c r="B77" s="1195"/>
      <c r="C77" s="1318"/>
      <c r="D77" s="1261"/>
      <c r="E77" s="1126"/>
      <c r="F77" s="1353"/>
      <c r="G77" s="1356"/>
      <c r="H77" s="1359"/>
      <c r="I77" s="893" t="s">
        <v>47</v>
      </c>
      <c r="J77" s="437">
        <v>7.7</v>
      </c>
      <c r="K77" s="438"/>
      <c r="L77" s="438"/>
      <c r="M77" s="437">
        <v>7.7</v>
      </c>
      <c r="N77" s="101">
        <v>6.6</v>
      </c>
      <c r="O77" s="439"/>
      <c r="P77" s="758"/>
      <c r="Q77" s="760">
        <v>6.6</v>
      </c>
      <c r="R77" s="440"/>
      <c r="S77" s="441"/>
      <c r="T77" s="441"/>
      <c r="U77" s="442"/>
      <c r="V77" s="443"/>
      <c r="W77" s="441"/>
      <c r="X77" s="444"/>
      <c r="Y77" s="442"/>
      <c r="Z77" s="276"/>
      <c r="AA77" s="1333"/>
      <c r="AB77" s="1134"/>
      <c r="AC77" s="1136"/>
      <c r="AD77" s="371"/>
    </row>
    <row r="78" spans="1:30" s="372" customFormat="1">
      <c r="A78" s="1193"/>
      <c r="B78" s="1195"/>
      <c r="C78" s="1318"/>
      <c r="D78" s="1261"/>
      <c r="E78" s="1126"/>
      <c r="F78" s="1353"/>
      <c r="G78" s="1356"/>
      <c r="H78" s="1359"/>
      <c r="I78" s="892" t="s">
        <v>27</v>
      </c>
      <c r="J78" s="445">
        <v>14.2</v>
      </c>
      <c r="K78" s="160"/>
      <c r="L78" s="160"/>
      <c r="M78" s="445">
        <v>14.2</v>
      </c>
      <c r="N78" s="88">
        <v>19.600000000000001</v>
      </c>
      <c r="O78" s="89"/>
      <c r="P78" s="759"/>
      <c r="Q78" s="502">
        <v>19.600000000000001</v>
      </c>
      <c r="R78" s="93"/>
      <c r="S78" s="91"/>
      <c r="T78" s="91"/>
      <c r="U78" s="94"/>
      <c r="V78" s="90"/>
      <c r="W78" s="91"/>
      <c r="X78" s="92"/>
      <c r="Y78" s="94"/>
      <c r="Z78" s="276"/>
      <c r="AA78" s="1333"/>
      <c r="AB78" s="1134"/>
      <c r="AC78" s="1136"/>
      <c r="AD78" s="371"/>
    </row>
    <row r="79" spans="1:30" s="372" customFormat="1">
      <c r="A79" s="1193"/>
      <c r="B79" s="1195"/>
      <c r="C79" s="1318"/>
      <c r="D79" s="1261"/>
      <c r="E79" s="1126"/>
      <c r="F79" s="1353"/>
      <c r="G79" s="1356"/>
      <c r="H79" s="1359"/>
      <c r="I79" s="892" t="s">
        <v>26</v>
      </c>
      <c r="J79" s="445">
        <v>88.7</v>
      </c>
      <c r="K79" s="160"/>
      <c r="L79" s="160"/>
      <c r="M79" s="445">
        <v>88.7</v>
      </c>
      <c r="N79" s="88">
        <v>72.8</v>
      </c>
      <c r="O79" s="89"/>
      <c r="P79" s="759"/>
      <c r="Q79" s="502">
        <v>72.8</v>
      </c>
      <c r="R79" s="93"/>
      <c r="S79" s="91"/>
      <c r="T79" s="91"/>
      <c r="U79" s="94"/>
      <c r="V79" s="90"/>
      <c r="W79" s="91"/>
      <c r="X79" s="92"/>
      <c r="Y79" s="94"/>
      <c r="Z79" s="276"/>
      <c r="AA79" s="1333"/>
      <c r="AB79" s="1134"/>
      <c r="AC79" s="1136"/>
      <c r="AD79" s="371"/>
    </row>
    <row r="80" spans="1:30" s="372" customFormat="1" ht="15.75" thickBot="1">
      <c r="A80" s="1193"/>
      <c r="B80" s="1195"/>
      <c r="C80" s="1318"/>
      <c r="D80" s="1261"/>
      <c r="E80" s="1127"/>
      <c r="F80" s="1354"/>
      <c r="G80" s="1357"/>
      <c r="H80" s="1360"/>
      <c r="I80" s="446" t="s">
        <v>9</v>
      </c>
      <c r="J80" s="394">
        <f>SUM(J76:J79)</f>
        <v>110.6</v>
      </c>
      <c r="K80" s="395"/>
      <c r="L80" s="395"/>
      <c r="M80" s="395">
        <f>SUM(M76:M79)</f>
        <v>110.6</v>
      </c>
      <c r="N80" s="447">
        <f>SUM(N76:N79)</f>
        <v>99</v>
      </c>
      <c r="O80" s="373"/>
      <c r="P80" s="373"/>
      <c r="Q80" s="448">
        <f>SUM(Q76:Q79)</f>
        <v>99</v>
      </c>
      <c r="R80" s="447"/>
      <c r="S80" s="373"/>
      <c r="T80" s="373"/>
      <c r="U80" s="448"/>
      <c r="V80" s="447"/>
      <c r="W80" s="373"/>
      <c r="X80" s="373"/>
      <c r="Y80" s="448"/>
      <c r="Z80" s="276"/>
      <c r="AA80" s="1333"/>
      <c r="AB80" s="1134"/>
      <c r="AC80" s="1136"/>
      <c r="AD80" s="371"/>
    </row>
    <row r="81" spans="1:30" s="372" customFormat="1" ht="18.75" customHeight="1">
      <c r="A81" s="1585" t="s">
        <v>15</v>
      </c>
      <c r="B81" s="1587" t="s">
        <v>38</v>
      </c>
      <c r="C81" s="1598" t="s">
        <v>162</v>
      </c>
      <c r="D81" s="1601" t="s">
        <v>166</v>
      </c>
      <c r="E81" s="1377" t="s">
        <v>68</v>
      </c>
      <c r="F81" s="1377"/>
      <c r="G81" s="1603" t="s">
        <v>17</v>
      </c>
      <c r="H81" s="1603" t="s">
        <v>17</v>
      </c>
      <c r="I81" s="895" t="s">
        <v>27</v>
      </c>
      <c r="J81" s="367"/>
      <c r="K81" s="368"/>
      <c r="L81" s="368"/>
      <c r="M81" s="369"/>
      <c r="N81" s="364">
        <v>4.4000000000000004</v>
      </c>
      <c r="O81" s="365"/>
      <c r="P81" s="365"/>
      <c r="Q81" s="366">
        <v>4.4000000000000004</v>
      </c>
      <c r="R81" s="376">
        <v>55.7</v>
      </c>
      <c r="S81" s="377"/>
      <c r="T81" s="377"/>
      <c r="U81" s="378">
        <v>55.7</v>
      </c>
      <c r="V81" s="376"/>
      <c r="W81" s="377"/>
      <c r="X81" s="377"/>
      <c r="Y81" s="379"/>
      <c r="Z81" s="278" t="s">
        <v>193</v>
      </c>
      <c r="AA81" s="380">
        <v>2</v>
      </c>
      <c r="AB81" s="381"/>
      <c r="AC81" s="382"/>
      <c r="AD81" s="371"/>
    </row>
    <row r="82" spans="1:30" s="372" customFormat="1" ht="17.25" customHeight="1">
      <c r="A82" s="1586"/>
      <c r="B82" s="1588"/>
      <c r="C82" s="1599"/>
      <c r="D82" s="1602"/>
      <c r="E82" s="1378"/>
      <c r="F82" s="1378"/>
      <c r="G82" s="1604"/>
      <c r="H82" s="1604"/>
      <c r="I82" s="328" t="s">
        <v>26</v>
      </c>
      <c r="J82" s="383"/>
      <c r="K82" s="384"/>
      <c r="L82" s="384"/>
      <c r="M82" s="385"/>
      <c r="N82" s="386">
        <v>24.6</v>
      </c>
      <c r="O82" s="387"/>
      <c r="P82" s="387"/>
      <c r="Q82" s="388">
        <v>24.6</v>
      </c>
      <c r="R82" s="389">
        <v>315.7</v>
      </c>
      <c r="S82" s="390"/>
      <c r="T82" s="390"/>
      <c r="U82" s="391">
        <v>315.7</v>
      </c>
      <c r="V82" s="389"/>
      <c r="W82" s="390"/>
      <c r="X82" s="390"/>
      <c r="Y82" s="392"/>
      <c r="Z82" s="1595" t="s">
        <v>167</v>
      </c>
      <c r="AA82" s="1596"/>
      <c r="AB82" s="1593">
        <v>2</v>
      </c>
      <c r="AC82" s="1617"/>
      <c r="AD82" s="371"/>
    </row>
    <row r="83" spans="1:30" s="372" customFormat="1" ht="16.5" customHeight="1" thickBot="1">
      <c r="A83" s="1586"/>
      <c r="B83" s="1588"/>
      <c r="C83" s="1599"/>
      <c r="D83" s="1602"/>
      <c r="E83" s="1378"/>
      <c r="F83" s="1378"/>
      <c r="G83" s="1604"/>
      <c r="H83" s="1604"/>
      <c r="I83" s="393" t="s">
        <v>9</v>
      </c>
      <c r="J83" s="394"/>
      <c r="K83" s="395"/>
      <c r="L83" s="395"/>
      <c r="M83" s="396"/>
      <c r="N83" s="394">
        <f>SUM(N81:N82)</f>
        <v>29</v>
      </c>
      <c r="O83" s="395"/>
      <c r="P83" s="395"/>
      <c r="Q83" s="396">
        <f>SUM(Q81:Q82)</f>
        <v>29</v>
      </c>
      <c r="R83" s="394">
        <f>SUM(R81:R82)</f>
        <v>371.4</v>
      </c>
      <c r="S83" s="395"/>
      <c r="T83" s="395"/>
      <c r="U83" s="396">
        <f>SUM(U81:U82)</f>
        <v>371.4</v>
      </c>
      <c r="V83" s="394"/>
      <c r="W83" s="395"/>
      <c r="X83" s="395"/>
      <c r="Y83" s="397"/>
      <c r="Z83" s="1502"/>
      <c r="AA83" s="1597"/>
      <c r="AB83" s="1594"/>
      <c r="AC83" s="1618"/>
      <c r="AD83" s="371"/>
    </row>
    <row r="84" spans="1:30" s="372" customFormat="1" ht="15.75" thickBot="1">
      <c r="A84" s="18" t="s">
        <v>15</v>
      </c>
      <c r="B84" s="16" t="s">
        <v>38</v>
      </c>
      <c r="C84" s="1137" t="s">
        <v>20</v>
      </c>
      <c r="D84" s="1138"/>
      <c r="E84" s="1138"/>
      <c r="F84" s="1138"/>
      <c r="G84" s="1138"/>
      <c r="H84" s="1138"/>
      <c r="I84" s="1139"/>
      <c r="J84" s="80">
        <f>SUM(J64,J67,J71,J75,J80,J83)</f>
        <v>1491.3999999999999</v>
      </c>
      <c r="K84" s="194"/>
      <c r="L84" s="194"/>
      <c r="M84" s="195">
        <f>SUM(M64,M67,M71,M75,M80,M83)</f>
        <v>1491.3999999999999</v>
      </c>
      <c r="N84" s="80">
        <f>SUM(,N64,N67,N71,N75,N80,N83)</f>
        <v>938.2</v>
      </c>
      <c r="O84" s="194"/>
      <c r="P84" s="194"/>
      <c r="Q84" s="195">
        <f>SUM(,Q64,Q67,Q71,Q75,Q80,Q83)</f>
        <v>938.2</v>
      </c>
      <c r="R84" s="80">
        <f>SUM(,R64,R67,R71,R75,R80,R83)</f>
        <v>371.4</v>
      </c>
      <c r="S84" s="194"/>
      <c r="T84" s="194"/>
      <c r="U84" s="195">
        <f>SUM(U64,U67,U71,U75,U80,U83)</f>
        <v>371.4</v>
      </c>
      <c r="V84" s="80"/>
      <c r="W84" s="194"/>
      <c r="X84" s="194"/>
      <c r="Y84" s="195"/>
      <c r="Z84" s="1036"/>
      <c r="AA84" s="1334"/>
      <c r="AB84" s="1334"/>
      <c r="AC84" s="1335"/>
      <c r="AD84" s="3"/>
    </row>
    <row r="85" spans="1:30" s="372" customFormat="1" ht="15.75" customHeight="1" thickBot="1">
      <c r="A85" s="15" t="s">
        <v>15</v>
      </c>
      <c r="B85" s="16" t="s">
        <v>40</v>
      </c>
      <c r="C85" s="1058" t="s">
        <v>52</v>
      </c>
      <c r="D85" s="1034"/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1035"/>
      <c r="AD85" s="1"/>
    </row>
    <row r="86" spans="1:30" s="372" customFormat="1" ht="21.75" customHeight="1" thickBot="1">
      <c r="A86" s="1041" t="s">
        <v>15</v>
      </c>
      <c r="B86" s="1043" t="s">
        <v>40</v>
      </c>
      <c r="C86" s="1019" t="s">
        <v>15</v>
      </c>
      <c r="D86" s="1054" t="s">
        <v>194</v>
      </c>
      <c r="E86" s="1045" t="s">
        <v>15</v>
      </c>
      <c r="F86" s="1059"/>
      <c r="G86" s="1088" t="s">
        <v>17</v>
      </c>
      <c r="H86" s="1410" t="s">
        <v>17</v>
      </c>
      <c r="I86" s="17" t="s">
        <v>18</v>
      </c>
      <c r="J86" s="504">
        <v>5.2</v>
      </c>
      <c r="K86" s="505"/>
      <c r="L86" s="506"/>
      <c r="M86" s="507">
        <v>5.2</v>
      </c>
      <c r="N86" s="508">
        <v>8.6999999999999993</v>
      </c>
      <c r="O86" s="509"/>
      <c r="P86" s="510"/>
      <c r="Q86" s="52">
        <v>8.6999999999999993</v>
      </c>
      <c r="R86" s="511">
        <v>8.6999999999999993</v>
      </c>
      <c r="S86" s="512"/>
      <c r="T86" s="513"/>
      <c r="U86" s="60">
        <v>8.6999999999999993</v>
      </c>
      <c r="V86" s="511">
        <v>8.6999999999999993</v>
      </c>
      <c r="W86" s="512"/>
      <c r="X86" s="513"/>
      <c r="Y86" s="60">
        <v>8.6999999999999993</v>
      </c>
      <c r="Z86" s="1143" t="s">
        <v>53</v>
      </c>
      <c r="AA86" s="1129">
        <v>15</v>
      </c>
      <c r="AB86" s="1233">
        <v>15</v>
      </c>
      <c r="AC86" s="1022">
        <v>15</v>
      </c>
      <c r="AD86" s="1"/>
    </row>
    <row r="87" spans="1:30" s="372" customFormat="1" ht="44.25" customHeight="1" thickBot="1">
      <c r="A87" s="1236"/>
      <c r="B87" s="1047"/>
      <c r="C87" s="1021"/>
      <c r="D87" s="1055"/>
      <c r="E87" s="1061"/>
      <c r="F87" s="1060"/>
      <c r="G87" s="1090"/>
      <c r="H87" s="1411"/>
      <c r="I87" s="25" t="s">
        <v>9</v>
      </c>
      <c r="J87" s="764">
        <v>5.2</v>
      </c>
      <c r="K87" s="761"/>
      <c r="L87" s="762"/>
      <c r="M87" s="763">
        <v>5.2</v>
      </c>
      <c r="N87" s="508">
        <v>8.6999999999999993</v>
      </c>
      <c r="O87" s="509"/>
      <c r="P87" s="510"/>
      <c r="Q87" s="52">
        <v>8.6999999999999993</v>
      </c>
      <c r="R87" s="764">
        <v>8.6999999999999993</v>
      </c>
      <c r="S87" s="761"/>
      <c r="T87" s="762"/>
      <c r="U87" s="763">
        <v>8.6999999999999993</v>
      </c>
      <c r="V87" s="764">
        <v>8.6999999999999993</v>
      </c>
      <c r="W87" s="761"/>
      <c r="X87" s="762"/>
      <c r="Y87" s="763">
        <v>8.6999999999999993</v>
      </c>
      <c r="Z87" s="1144"/>
      <c r="AA87" s="1130"/>
      <c r="AB87" s="1252"/>
      <c r="AC87" s="1023"/>
      <c r="AD87" s="4"/>
    </row>
    <row r="88" spans="1:30" s="372" customFormat="1">
      <c r="A88" s="1041" t="s">
        <v>15</v>
      </c>
      <c r="B88" s="1043" t="s">
        <v>40</v>
      </c>
      <c r="C88" s="1019" t="s">
        <v>19</v>
      </c>
      <c r="D88" s="1054" t="s">
        <v>177</v>
      </c>
      <c r="E88" s="1045" t="s">
        <v>15</v>
      </c>
      <c r="F88" s="1059"/>
      <c r="G88" s="1088" t="s">
        <v>17</v>
      </c>
      <c r="H88" s="1088" t="s">
        <v>17</v>
      </c>
      <c r="I88" s="896" t="s">
        <v>27</v>
      </c>
      <c r="J88" s="821">
        <v>0.49</v>
      </c>
      <c r="K88" s="521"/>
      <c r="L88" s="522"/>
      <c r="M88" s="507">
        <v>0.49</v>
      </c>
      <c r="N88" s="523"/>
      <c r="O88" s="524"/>
      <c r="P88" s="525"/>
      <c r="Q88" s="526"/>
      <c r="R88" s="520"/>
      <c r="S88" s="521"/>
      <c r="T88" s="527"/>
      <c r="U88" s="528"/>
      <c r="V88" s="520"/>
      <c r="W88" s="521"/>
      <c r="X88" s="527"/>
      <c r="Y88" s="529"/>
      <c r="Z88" s="1143" t="s">
        <v>54</v>
      </c>
      <c r="AA88" s="1129">
        <v>1</v>
      </c>
      <c r="AB88" s="1233"/>
      <c r="AC88" s="1022"/>
      <c r="AD88" s="4"/>
    </row>
    <row r="89" spans="1:30" s="372" customFormat="1" ht="18" customHeight="1">
      <c r="A89" s="1193"/>
      <c r="B89" s="1195"/>
      <c r="C89" s="1197"/>
      <c r="D89" s="1280"/>
      <c r="E89" s="1148"/>
      <c r="F89" s="1287"/>
      <c r="G89" s="1089"/>
      <c r="H89" s="1089"/>
      <c r="I89" s="897" t="s">
        <v>26</v>
      </c>
      <c r="J89" s="641">
        <v>2.89</v>
      </c>
      <c r="K89" s="727"/>
      <c r="L89" s="648"/>
      <c r="M89" s="642">
        <v>2.9</v>
      </c>
      <c r="N89" s="730">
        <v>0</v>
      </c>
      <c r="O89" s="731"/>
      <c r="P89" s="731"/>
      <c r="Q89" s="729">
        <v>0</v>
      </c>
      <c r="R89" s="530"/>
      <c r="S89" s="531"/>
      <c r="T89" s="531"/>
      <c r="U89" s="533"/>
      <c r="V89" s="530"/>
      <c r="W89" s="531"/>
      <c r="X89" s="531"/>
      <c r="Y89" s="534"/>
      <c r="Z89" s="1261"/>
      <c r="AA89" s="1294"/>
      <c r="AB89" s="1234"/>
      <c r="AC89" s="1128"/>
      <c r="AD89" s="4"/>
    </row>
    <row r="90" spans="1:30" s="372" customFormat="1" ht="20.25" customHeight="1" thickBot="1">
      <c r="A90" s="1236"/>
      <c r="B90" s="1047"/>
      <c r="C90" s="1021"/>
      <c r="D90" s="1055"/>
      <c r="E90" s="1061"/>
      <c r="F90" s="1060"/>
      <c r="G90" s="1090"/>
      <c r="H90" s="1090"/>
      <c r="I90" s="26" t="s">
        <v>9</v>
      </c>
      <c r="J90" s="184">
        <f>SUM(J88:J89)</f>
        <v>3.38</v>
      </c>
      <c r="K90" s="64"/>
      <c r="L90" s="64"/>
      <c r="M90" s="142">
        <f>SUM(M88:M89)</f>
        <v>3.3899999999999997</v>
      </c>
      <c r="N90" s="184">
        <f>SUM(N88:N89)</f>
        <v>0</v>
      </c>
      <c r="O90" s="64"/>
      <c r="P90" s="64"/>
      <c r="Q90" s="142">
        <f>SUM(Q88:Q89)</f>
        <v>0</v>
      </c>
      <c r="R90" s="535"/>
      <c r="S90" s="536"/>
      <c r="T90" s="536"/>
      <c r="U90" s="537"/>
      <c r="V90" s="535"/>
      <c r="W90" s="536"/>
      <c r="X90" s="536"/>
      <c r="Y90" s="537"/>
      <c r="Z90" s="1144"/>
      <c r="AA90" s="1130"/>
      <c r="AB90" s="1252"/>
      <c r="AC90" s="1023"/>
      <c r="AD90" s="4"/>
    </row>
    <row r="91" spans="1:30" s="372" customFormat="1" ht="19.5" customHeight="1">
      <c r="A91" s="1041" t="s">
        <v>15</v>
      </c>
      <c r="B91" s="1043" t="s">
        <v>40</v>
      </c>
      <c r="C91" s="1019" t="s">
        <v>24</v>
      </c>
      <c r="D91" s="1054" t="s">
        <v>180</v>
      </c>
      <c r="E91" s="1045" t="s">
        <v>15</v>
      </c>
      <c r="F91" s="1059"/>
      <c r="G91" s="1088" t="s">
        <v>17</v>
      </c>
      <c r="H91" s="1088" t="s">
        <v>17</v>
      </c>
      <c r="I91" s="17" t="s">
        <v>27</v>
      </c>
      <c r="J91" s="722"/>
      <c r="K91" s="723"/>
      <c r="L91" s="49"/>
      <c r="M91" s="724"/>
      <c r="N91" s="725"/>
      <c r="O91" s="510"/>
      <c r="P91" s="726"/>
      <c r="Q91" s="52"/>
      <c r="R91" s="541"/>
      <c r="S91" s="542"/>
      <c r="T91" s="538"/>
      <c r="U91" s="697"/>
      <c r="V91" s="541"/>
      <c r="W91" s="542"/>
      <c r="X91" s="538"/>
      <c r="Y91" s="543"/>
      <c r="Z91" s="1143" t="s">
        <v>55</v>
      </c>
      <c r="AA91" s="1129">
        <v>2</v>
      </c>
      <c r="AB91" s="1233"/>
      <c r="AC91" s="1022"/>
      <c r="AD91" s="4"/>
    </row>
    <row r="92" spans="1:30" s="372" customFormat="1" ht="17.25" customHeight="1">
      <c r="A92" s="1193"/>
      <c r="B92" s="1195"/>
      <c r="C92" s="1197"/>
      <c r="D92" s="1280"/>
      <c r="E92" s="1148"/>
      <c r="F92" s="1287"/>
      <c r="G92" s="1089"/>
      <c r="H92" s="1089"/>
      <c r="I92" s="897" t="s">
        <v>26</v>
      </c>
      <c r="J92" s="641">
        <v>3.46</v>
      </c>
      <c r="K92" s="727"/>
      <c r="L92" s="648"/>
      <c r="M92" s="643">
        <v>3.46</v>
      </c>
      <c r="N92" s="649"/>
      <c r="O92" s="646"/>
      <c r="P92" s="728"/>
      <c r="Q92" s="729"/>
      <c r="R92" s="545"/>
      <c r="S92" s="532"/>
      <c r="T92" s="532"/>
      <c r="U92" s="546"/>
      <c r="V92" s="545"/>
      <c r="W92" s="532"/>
      <c r="X92" s="532"/>
      <c r="Y92" s="547"/>
      <c r="Z92" s="1261"/>
      <c r="AA92" s="1294"/>
      <c r="AB92" s="1234"/>
      <c r="AC92" s="1128"/>
      <c r="AD92" s="4"/>
    </row>
    <row r="93" spans="1:30" s="372" customFormat="1" ht="15.75" thickBot="1">
      <c r="A93" s="1236"/>
      <c r="B93" s="1047"/>
      <c r="C93" s="1021"/>
      <c r="D93" s="1055"/>
      <c r="E93" s="1061"/>
      <c r="F93" s="1060"/>
      <c r="G93" s="1090"/>
      <c r="H93" s="1090"/>
      <c r="I93" s="25" t="s">
        <v>9</v>
      </c>
      <c r="J93" s="184">
        <f>SUM(J91:J92)</f>
        <v>3.46</v>
      </c>
      <c r="K93" s="64">
        <f>SUM(K91:K92)</f>
        <v>0</v>
      </c>
      <c r="L93" s="64"/>
      <c r="M93" s="142">
        <f>SUM(M91:M92)</f>
        <v>3.46</v>
      </c>
      <c r="N93" s="184"/>
      <c r="O93" s="64"/>
      <c r="P93" s="64"/>
      <c r="Q93" s="142"/>
      <c r="R93" s="535"/>
      <c r="S93" s="536"/>
      <c r="T93" s="536"/>
      <c r="U93" s="537"/>
      <c r="V93" s="535"/>
      <c r="W93" s="536"/>
      <c r="X93" s="536"/>
      <c r="Y93" s="537"/>
      <c r="Z93" s="1144"/>
      <c r="AA93" s="1130"/>
      <c r="AB93" s="1252"/>
      <c r="AC93" s="1023"/>
      <c r="AD93" s="4"/>
    </row>
    <row r="94" spans="1:30" s="372" customFormat="1" ht="24" customHeight="1">
      <c r="A94" s="1041" t="s">
        <v>15</v>
      </c>
      <c r="B94" s="1043" t="s">
        <v>40</v>
      </c>
      <c r="C94" s="1019" t="s">
        <v>31</v>
      </c>
      <c r="D94" s="1054" t="s">
        <v>161</v>
      </c>
      <c r="E94" s="1045" t="s">
        <v>15</v>
      </c>
      <c r="F94" s="1059"/>
      <c r="G94" s="1342" t="s">
        <v>17</v>
      </c>
      <c r="H94" s="1342" t="s">
        <v>17</v>
      </c>
      <c r="I94" s="17" t="s">
        <v>18</v>
      </c>
      <c r="J94" s="548"/>
      <c r="K94" s="549"/>
      <c r="L94" s="550"/>
      <c r="M94" s="551"/>
      <c r="N94" s="552"/>
      <c r="O94" s="553"/>
      <c r="P94" s="540"/>
      <c r="Q94" s="526"/>
      <c r="R94" s="504">
        <v>5.8</v>
      </c>
      <c r="S94" s="505"/>
      <c r="T94" s="505"/>
      <c r="U94" s="651">
        <v>5.8</v>
      </c>
      <c r="V94" s="541"/>
      <c r="W94" s="542"/>
      <c r="X94" s="538"/>
      <c r="Y94" s="543"/>
      <c r="Z94" s="1143" t="s">
        <v>61</v>
      </c>
      <c r="AA94" s="1129"/>
      <c r="AB94" s="1233">
        <v>1</v>
      </c>
      <c r="AC94" s="1022"/>
      <c r="AD94" s="1"/>
    </row>
    <row r="95" spans="1:30" s="372" customFormat="1" ht="26.25" customHeight="1" thickBot="1">
      <c r="A95" s="1236"/>
      <c r="B95" s="1047"/>
      <c r="C95" s="1021"/>
      <c r="D95" s="1055"/>
      <c r="E95" s="1061"/>
      <c r="F95" s="1060"/>
      <c r="G95" s="1379"/>
      <c r="H95" s="1379"/>
      <c r="I95" s="794" t="s">
        <v>9</v>
      </c>
      <c r="J95" s="535"/>
      <c r="K95" s="536"/>
      <c r="L95" s="536"/>
      <c r="M95" s="537"/>
      <c r="N95" s="535"/>
      <c r="O95" s="536"/>
      <c r="P95" s="536"/>
      <c r="Q95" s="537"/>
      <c r="R95" s="184">
        <v>5.8</v>
      </c>
      <c r="S95" s="64"/>
      <c r="T95" s="64"/>
      <c r="U95" s="142">
        <v>5.8</v>
      </c>
      <c r="V95" s="535"/>
      <c r="W95" s="536"/>
      <c r="X95" s="536"/>
      <c r="Y95" s="537"/>
      <c r="Z95" s="1144"/>
      <c r="AA95" s="1130"/>
      <c r="AB95" s="1252"/>
      <c r="AC95" s="1023"/>
      <c r="AD95" s="1"/>
    </row>
    <row r="96" spans="1:30" s="372" customFormat="1">
      <c r="A96" s="1041" t="s">
        <v>15</v>
      </c>
      <c r="B96" s="1043" t="s">
        <v>40</v>
      </c>
      <c r="C96" s="1019" t="s">
        <v>37</v>
      </c>
      <c r="D96" s="1054" t="s">
        <v>178</v>
      </c>
      <c r="E96" s="1045" t="s">
        <v>15</v>
      </c>
      <c r="F96" s="1059"/>
      <c r="G96" s="1088" t="s">
        <v>17</v>
      </c>
      <c r="H96" s="1088" t="s">
        <v>17</v>
      </c>
      <c r="I96" s="898" t="s">
        <v>27</v>
      </c>
      <c r="J96" s="53">
        <v>2.8</v>
      </c>
      <c r="K96" s="54"/>
      <c r="L96" s="778"/>
      <c r="M96" s="55">
        <v>2.8</v>
      </c>
      <c r="N96" s="508">
        <v>0.94299999999999995</v>
      </c>
      <c r="O96" s="644"/>
      <c r="P96" s="646"/>
      <c r="Q96" s="644">
        <v>0.94299999999999995</v>
      </c>
      <c r="R96" s="548"/>
      <c r="S96" s="549"/>
      <c r="T96" s="550"/>
      <c r="U96" s="554"/>
      <c r="V96" s="555"/>
      <c r="W96" s="556"/>
      <c r="X96" s="550"/>
      <c r="Y96" s="557"/>
      <c r="Z96" s="1143" t="s">
        <v>56</v>
      </c>
      <c r="AA96" s="1129">
        <v>8</v>
      </c>
      <c r="AB96" s="1233"/>
      <c r="AC96" s="1022"/>
      <c r="AD96" s="1"/>
    </row>
    <row r="97" spans="1:30" s="372" customFormat="1">
      <c r="A97" s="1193"/>
      <c r="B97" s="1195"/>
      <c r="C97" s="1197"/>
      <c r="D97" s="1280"/>
      <c r="E97" s="1148"/>
      <c r="F97" s="1287"/>
      <c r="G97" s="1089"/>
      <c r="H97" s="1089"/>
      <c r="I97" s="899" t="s">
        <v>26</v>
      </c>
      <c r="J97" s="647">
        <v>15.8</v>
      </c>
      <c r="K97" s="648"/>
      <c r="L97" s="779"/>
      <c r="M97" s="162">
        <v>15.8</v>
      </c>
      <c r="N97" s="659">
        <v>4.7</v>
      </c>
      <c r="O97" s="728"/>
      <c r="P97" s="650"/>
      <c r="Q97" s="649">
        <v>4.7</v>
      </c>
      <c r="R97" s="558"/>
      <c r="S97" s="559"/>
      <c r="T97" s="559"/>
      <c r="U97" s="560"/>
      <c r="V97" s="561"/>
      <c r="W97" s="559"/>
      <c r="X97" s="559"/>
      <c r="Y97" s="562"/>
      <c r="Z97" s="1261"/>
      <c r="AA97" s="1294"/>
      <c r="AB97" s="1234"/>
      <c r="AC97" s="1128"/>
      <c r="AD97" s="1"/>
    </row>
    <row r="98" spans="1:30" s="372" customFormat="1" ht="34.5" customHeight="1" thickBot="1">
      <c r="A98" s="1236"/>
      <c r="B98" s="1195"/>
      <c r="C98" s="1021"/>
      <c r="D98" s="1055"/>
      <c r="E98" s="1061"/>
      <c r="F98" s="1060"/>
      <c r="G98" s="1090"/>
      <c r="H98" s="1090"/>
      <c r="I98" s="30" t="s">
        <v>9</v>
      </c>
      <c r="J98" s="184">
        <v>18.600000000000001</v>
      </c>
      <c r="K98" s="64"/>
      <c r="L98" s="689"/>
      <c r="M98" s="65">
        <v>18.600000000000001</v>
      </c>
      <c r="N98" s="766">
        <f>SUM(N96:N97)</f>
        <v>5.6429999999999998</v>
      </c>
      <c r="O98" s="142"/>
      <c r="P98" s="689"/>
      <c r="Q98" s="65">
        <f>SUM(Q96:Q97)</f>
        <v>5.6429999999999998</v>
      </c>
      <c r="R98" s="535"/>
      <c r="S98" s="536"/>
      <c r="T98" s="536"/>
      <c r="U98" s="537"/>
      <c r="V98" s="535"/>
      <c r="W98" s="536"/>
      <c r="X98" s="536"/>
      <c r="Y98" s="537"/>
      <c r="Z98" s="1144"/>
      <c r="AA98" s="1130"/>
      <c r="AB98" s="1252"/>
      <c r="AC98" s="1023"/>
      <c r="AD98" s="1"/>
    </row>
    <row r="99" spans="1:30" s="372" customFormat="1" ht="19.5" customHeight="1">
      <c r="A99" s="1041" t="s">
        <v>15</v>
      </c>
      <c r="B99" s="1043" t="s">
        <v>40</v>
      </c>
      <c r="C99" s="1019" t="s">
        <v>38</v>
      </c>
      <c r="D99" s="1054" t="s">
        <v>179</v>
      </c>
      <c r="E99" s="1045" t="s">
        <v>15</v>
      </c>
      <c r="F99" s="1059"/>
      <c r="G99" s="1342" t="s">
        <v>17</v>
      </c>
      <c r="H99" s="1342" t="s">
        <v>17</v>
      </c>
      <c r="I99" s="17" t="s">
        <v>27</v>
      </c>
      <c r="J99" s="714">
        <v>0.75</v>
      </c>
      <c r="K99" s="715"/>
      <c r="L99" s="716"/>
      <c r="M99" s="714">
        <v>0.75</v>
      </c>
      <c r="N99" s="56"/>
      <c r="O99" s="57"/>
      <c r="P99" s="58"/>
      <c r="Q99" s="59"/>
      <c r="R99" s="541"/>
      <c r="S99" s="542"/>
      <c r="T99" s="538"/>
      <c r="U99" s="543"/>
      <c r="V99" s="541"/>
      <c r="W99" s="542"/>
      <c r="X99" s="538"/>
      <c r="Y99" s="543"/>
      <c r="Z99" s="1143" t="s">
        <v>57</v>
      </c>
      <c r="AA99" s="1129">
        <v>1</v>
      </c>
      <c r="AB99" s="1233"/>
      <c r="AC99" s="1022"/>
      <c r="AD99" s="1"/>
    </row>
    <row r="100" spans="1:30" s="372" customFormat="1" ht="21.75" customHeight="1">
      <c r="A100" s="1193"/>
      <c r="B100" s="1195"/>
      <c r="C100" s="1197"/>
      <c r="D100" s="1280"/>
      <c r="E100" s="1148"/>
      <c r="F100" s="1287"/>
      <c r="G100" s="1343"/>
      <c r="H100" s="1343"/>
      <c r="I100" s="900" t="s">
        <v>26</v>
      </c>
      <c r="J100" s="717">
        <v>4.26</v>
      </c>
      <c r="K100" s="718"/>
      <c r="L100" s="718"/>
      <c r="M100" s="717">
        <v>4.26</v>
      </c>
      <c r="N100" s="719"/>
      <c r="O100" s="720"/>
      <c r="P100" s="720"/>
      <c r="Q100" s="721"/>
      <c r="R100" s="545"/>
      <c r="S100" s="532"/>
      <c r="T100" s="532"/>
      <c r="U100" s="547"/>
      <c r="V100" s="545"/>
      <c r="W100" s="532"/>
      <c r="X100" s="532"/>
      <c r="Y100" s="708"/>
      <c r="Z100" s="1261"/>
      <c r="AA100" s="1294"/>
      <c r="AB100" s="1234"/>
      <c r="AC100" s="1128"/>
      <c r="AD100" s="1"/>
    </row>
    <row r="101" spans="1:30" s="372" customFormat="1" ht="25.5" customHeight="1" thickBot="1">
      <c r="A101" s="1236"/>
      <c r="B101" s="1195"/>
      <c r="C101" s="1197"/>
      <c r="D101" s="1280"/>
      <c r="E101" s="1148"/>
      <c r="F101" s="1287"/>
      <c r="G101" s="1343"/>
      <c r="H101" s="1343"/>
      <c r="I101" s="794" t="s">
        <v>9</v>
      </c>
      <c r="J101" s="63">
        <f>SUM(J99:J100)</f>
        <v>5.01</v>
      </c>
      <c r="K101" s="142"/>
      <c r="L101" s="689"/>
      <c r="M101" s="65">
        <f>SUM(M99:M100)</f>
        <v>5.01</v>
      </c>
      <c r="N101" s="184"/>
      <c r="O101" s="64"/>
      <c r="P101" s="64"/>
      <c r="Q101" s="767"/>
      <c r="R101" s="563"/>
      <c r="S101" s="536"/>
      <c r="T101" s="536"/>
      <c r="U101" s="564"/>
      <c r="V101" s="563"/>
      <c r="W101" s="536"/>
      <c r="X101" s="604"/>
      <c r="Y101" s="709"/>
      <c r="Z101" s="1417"/>
      <c r="AA101" s="1294"/>
      <c r="AB101" s="1234"/>
      <c r="AC101" s="1128"/>
      <c r="AD101" s="1"/>
    </row>
    <row r="102" spans="1:30" s="372" customFormat="1" ht="16.5" customHeight="1" thickBot="1">
      <c r="A102" s="1041" t="s">
        <v>15</v>
      </c>
      <c r="B102" s="1442" t="s">
        <v>40</v>
      </c>
      <c r="C102" s="1412" t="s">
        <v>42</v>
      </c>
      <c r="D102" s="1396" t="s">
        <v>62</v>
      </c>
      <c r="E102" s="1439" t="s">
        <v>15</v>
      </c>
      <c r="F102" s="1437"/>
      <c r="G102" s="1384" t="s">
        <v>17</v>
      </c>
      <c r="H102" s="1384" t="s">
        <v>17</v>
      </c>
      <c r="I102" s="514" t="s">
        <v>27</v>
      </c>
      <c r="J102" s="652">
        <v>0</v>
      </c>
      <c r="K102" s="653"/>
      <c r="L102" s="780"/>
      <c r="M102" s="785">
        <v>0</v>
      </c>
      <c r="N102" s="656">
        <v>0.8</v>
      </c>
      <c r="O102" s="645"/>
      <c r="P102" s="770"/>
      <c r="Q102" s="772">
        <v>0.8</v>
      </c>
      <c r="R102" s="566"/>
      <c r="S102" s="567"/>
      <c r="T102" s="568"/>
      <c r="U102" s="569"/>
      <c r="V102" s="570"/>
      <c r="W102" s="565"/>
      <c r="X102" s="565"/>
      <c r="Y102" s="571"/>
      <c r="Z102" s="1403" t="s">
        <v>64</v>
      </c>
      <c r="AA102" s="1294">
        <v>1</v>
      </c>
      <c r="AB102" s="1234"/>
      <c r="AC102" s="1128"/>
      <c r="AD102" s="1"/>
    </row>
    <row r="103" spans="1:30" s="372" customFormat="1" ht="14.25" customHeight="1" thickBot="1">
      <c r="A103" s="1193"/>
      <c r="B103" s="1442"/>
      <c r="C103" s="1412"/>
      <c r="D103" s="1396"/>
      <c r="E103" s="1439"/>
      <c r="F103" s="1437"/>
      <c r="G103" s="1385"/>
      <c r="H103" s="1385"/>
      <c r="I103" s="901" t="s">
        <v>18</v>
      </c>
      <c r="J103" s="654">
        <v>0.6</v>
      </c>
      <c r="K103" s="655"/>
      <c r="L103" s="781"/>
      <c r="M103" s="786">
        <v>0.6</v>
      </c>
      <c r="N103" s="656">
        <v>0.1</v>
      </c>
      <c r="O103" s="645"/>
      <c r="P103" s="770"/>
      <c r="Q103" s="773">
        <v>0.1</v>
      </c>
      <c r="R103" s="574"/>
      <c r="S103" s="575"/>
      <c r="T103" s="576"/>
      <c r="U103" s="577"/>
      <c r="V103" s="572"/>
      <c r="W103" s="573"/>
      <c r="X103" s="573"/>
      <c r="Y103" s="578"/>
      <c r="Z103" s="1404"/>
      <c r="AA103" s="1271"/>
      <c r="AB103" s="1256"/>
      <c r="AC103" s="1027"/>
      <c r="AD103" s="1"/>
    </row>
    <row r="104" spans="1:30" s="372" customFormat="1" ht="14.25" customHeight="1" thickBot="1">
      <c r="A104" s="1193"/>
      <c r="B104" s="1442"/>
      <c r="C104" s="1412"/>
      <c r="D104" s="1396"/>
      <c r="E104" s="1439"/>
      <c r="F104" s="1437"/>
      <c r="G104" s="1385"/>
      <c r="H104" s="1385"/>
      <c r="I104" s="902" t="s">
        <v>26</v>
      </c>
      <c r="J104" s="657">
        <v>0</v>
      </c>
      <c r="K104" s="658"/>
      <c r="L104" s="782"/>
      <c r="M104" s="787">
        <v>0</v>
      </c>
      <c r="N104" s="659">
        <v>4.9000000000000004</v>
      </c>
      <c r="O104" s="650"/>
      <c r="P104" s="771"/>
      <c r="Q104" s="774">
        <v>4.9000000000000004</v>
      </c>
      <c r="R104" s="581"/>
      <c r="S104" s="582"/>
      <c r="T104" s="583"/>
      <c r="U104" s="584"/>
      <c r="V104" s="579"/>
      <c r="W104" s="580"/>
      <c r="X104" s="580"/>
      <c r="Y104" s="585"/>
      <c r="Z104" s="1404" t="s">
        <v>56</v>
      </c>
      <c r="AA104" s="1271">
        <v>1</v>
      </c>
      <c r="AB104" s="1256"/>
      <c r="AC104" s="1027"/>
      <c r="AD104" s="1"/>
    </row>
    <row r="105" spans="1:30" s="372" customFormat="1" ht="13.5" customHeight="1" thickBot="1">
      <c r="A105" s="1236"/>
      <c r="B105" s="1442"/>
      <c r="C105" s="1412"/>
      <c r="D105" s="1396"/>
      <c r="E105" s="1439"/>
      <c r="F105" s="1437"/>
      <c r="G105" s="1385"/>
      <c r="H105" s="1385"/>
      <c r="I105" s="515" t="s">
        <v>9</v>
      </c>
      <c r="J105" s="660">
        <v>0.6</v>
      </c>
      <c r="K105" s="64"/>
      <c r="L105" s="689"/>
      <c r="M105" s="145">
        <v>0.6</v>
      </c>
      <c r="N105" s="660">
        <f>SUM(N102:N104)</f>
        <v>5.8000000000000007</v>
      </c>
      <c r="O105" s="64"/>
      <c r="P105" s="689"/>
      <c r="Q105" s="65">
        <f>SUM(Q102:Q104)</f>
        <v>5.8000000000000007</v>
      </c>
      <c r="R105" s="769"/>
      <c r="S105" s="536"/>
      <c r="T105" s="536"/>
      <c r="U105" s="564"/>
      <c r="V105" s="563"/>
      <c r="W105" s="536"/>
      <c r="X105" s="536"/>
      <c r="Y105" s="564"/>
      <c r="Z105" s="1416"/>
      <c r="AA105" s="1434"/>
      <c r="AB105" s="1256"/>
      <c r="AC105" s="1027"/>
      <c r="AD105" s="1"/>
    </row>
    <row r="106" spans="1:30" s="372" customFormat="1" ht="18" customHeight="1" thickBot="1">
      <c r="A106" s="1041" t="s">
        <v>15</v>
      </c>
      <c r="B106" s="1442" t="s">
        <v>40</v>
      </c>
      <c r="C106" s="1412" t="s">
        <v>44</v>
      </c>
      <c r="D106" s="1396" t="s">
        <v>175</v>
      </c>
      <c r="E106" s="1439" t="s">
        <v>15</v>
      </c>
      <c r="F106" s="1437"/>
      <c r="G106" s="1384" t="s">
        <v>17</v>
      </c>
      <c r="H106" s="1384" t="s">
        <v>17</v>
      </c>
      <c r="I106" s="31" t="s">
        <v>27</v>
      </c>
      <c r="J106" s="661">
        <v>1.27</v>
      </c>
      <c r="K106" s="662"/>
      <c r="L106" s="783"/>
      <c r="M106" s="788">
        <v>1.27</v>
      </c>
      <c r="N106" s="712">
        <v>0.1</v>
      </c>
      <c r="O106" s="663"/>
      <c r="P106" s="664"/>
      <c r="Q106" s="663">
        <v>0.1</v>
      </c>
      <c r="R106" s="587"/>
      <c r="S106" s="588"/>
      <c r="T106" s="588"/>
      <c r="U106" s="589"/>
      <c r="V106" s="570"/>
      <c r="W106" s="586"/>
      <c r="X106" s="586"/>
      <c r="Y106" s="590"/>
      <c r="Z106" s="1414" t="s">
        <v>66</v>
      </c>
      <c r="AA106" s="1129">
        <v>2</v>
      </c>
      <c r="AB106" s="1233"/>
      <c r="AC106" s="1022"/>
      <c r="AD106" s="1"/>
    </row>
    <row r="107" spans="1:30" s="372" customFormat="1" ht="18" customHeight="1" thickBot="1">
      <c r="A107" s="1193"/>
      <c r="B107" s="1442"/>
      <c r="C107" s="1412"/>
      <c r="D107" s="1396"/>
      <c r="E107" s="1439"/>
      <c r="F107" s="1437"/>
      <c r="G107" s="1384"/>
      <c r="H107" s="1384"/>
      <c r="I107" s="903" t="s">
        <v>18</v>
      </c>
      <c r="J107" s="665">
        <v>0.1</v>
      </c>
      <c r="K107" s="666"/>
      <c r="L107" s="784"/>
      <c r="M107" s="789">
        <v>0.1</v>
      </c>
      <c r="N107" s="768">
        <v>0.1</v>
      </c>
      <c r="O107" s="667"/>
      <c r="P107" s="668"/>
      <c r="Q107" s="667">
        <v>0.1</v>
      </c>
      <c r="R107" s="593"/>
      <c r="S107" s="594"/>
      <c r="T107" s="594"/>
      <c r="U107" s="595"/>
      <c r="V107" s="591"/>
      <c r="W107" s="592"/>
      <c r="X107" s="592"/>
      <c r="Y107" s="596"/>
      <c r="Z107" s="1414"/>
      <c r="AA107" s="1294"/>
      <c r="AB107" s="1234"/>
      <c r="AC107" s="1128"/>
      <c r="AD107" s="1"/>
    </row>
    <row r="108" spans="1:30" s="372" customFormat="1" ht="16.5" customHeight="1" thickBot="1">
      <c r="A108" s="1440"/>
      <c r="B108" s="1385"/>
      <c r="C108" s="1413"/>
      <c r="D108" s="1438"/>
      <c r="E108" s="1385"/>
      <c r="F108" s="1385"/>
      <c r="G108" s="1385"/>
      <c r="H108" s="1385"/>
      <c r="I108" s="902" t="s">
        <v>26</v>
      </c>
      <c r="J108" s="657">
        <v>7.96</v>
      </c>
      <c r="K108" s="658"/>
      <c r="L108" s="782"/>
      <c r="M108" s="786">
        <v>7.96</v>
      </c>
      <c r="N108" s="677">
        <v>1.988</v>
      </c>
      <c r="O108" s="669"/>
      <c r="P108" s="670"/>
      <c r="Q108" s="669">
        <v>1.988</v>
      </c>
      <c r="R108" s="597"/>
      <c r="S108" s="598"/>
      <c r="T108" s="598"/>
      <c r="U108" s="599"/>
      <c r="V108" s="579"/>
      <c r="W108" s="580"/>
      <c r="X108" s="580"/>
      <c r="Y108" s="585"/>
      <c r="Z108" s="1415"/>
      <c r="AA108" s="1271"/>
      <c r="AB108" s="1256"/>
      <c r="AC108" s="1027"/>
      <c r="AD108" s="1"/>
    </row>
    <row r="109" spans="1:30" s="372" customFormat="1" ht="15.75" customHeight="1" thickBot="1">
      <c r="A109" s="1441"/>
      <c r="B109" s="1385"/>
      <c r="C109" s="1413"/>
      <c r="D109" s="1438"/>
      <c r="E109" s="1385"/>
      <c r="F109" s="1385"/>
      <c r="G109" s="1385"/>
      <c r="H109" s="1385"/>
      <c r="I109" s="516" t="s">
        <v>9</v>
      </c>
      <c r="J109" s="184">
        <v>9.4</v>
      </c>
      <c r="K109" s="536"/>
      <c r="L109" s="536"/>
      <c r="M109" s="142">
        <v>9.4</v>
      </c>
      <c r="N109" s="765">
        <f>SUM(N106:N108)</f>
        <v>2.1880000000000002</v>
      </c>
      <c r="O109" s="536"/>
      <c r="P109" s="604"/>
      <c r="Q109" s="65">
        <f>SUM(Q106:Q108)</f>
        <v>2.1880000000000002</v>
      </c>
      <c r="R109" s="535"/>
      <c r="S109" s="536"/>
      <c r="T109" s="536"/>
      <c r="U109" s="537"/>
      <c r="V109" s="535"/>
      <c r="W109" s="536"/>
      <c r="X109" s="536"/>
      <c r="Y109" s="537"/>
      <c r="Z109" s="1415"/>
      <c r="AA109" s="1419"/>
      <c r="AB109" s="1433"/>
      <c r="AC109" s="1418"/>
      <c r="AD109" s="1"/>
    </row>
    <row r="110" spans="1:30" s="372" customFormat="1" ht="21" customHeight="1" thickBot="1">
      <c r="A110" s="1435" t="s">
        <v>15</v>
      </c>
      <c r="B110" s="1436" t="s">
        <v>40</v>
      </c>
      <c r="C110" s="1395" t="s">
        <v>162</v>
      </c>
      <c r="D110" s="1390" t="s">
        <v>63</v>
      </c>
      <c r="E110" s="1409" t="s">
        <v>15</v>
      </c>
      <c r="F110" s="1409"/>
      <c r="G110" s="1405" t="s">
        <v>17</v>
      </c>
      <c r="H110" s="1405" t="s">
        <v>17</v>
      </c>
      <c r="I110" s="904" t="s">
        <v>27</v>
      </c>
      <c r="J110" s="710">
        <v>0.8</v>
      </c>
      <c r="K110" s="711"/>
      <c r="L110" s="790"/>
      <c r="M110" s="724">
        <v>0.8</v>
      </c>
      <c r="N110" s="712"/>
      <c r="O110" s="664"/>
      <c r="P110" s="664"/>
      <c r="Q110" s="690"/>
      <c r="R110" s="587"/>
      <c r="S110" s="588"/>
      <c r="T110" s="588"/>
      <c r="U110" s="589"/>
      <c r="V110" s="587"/>
      <c r="W110" s="588"/>
      <c r="X110" s="588"/>
      <c r="Y110" s="539"/>
      <c r="Z110" s="1420" t="s">
        <v>65</v>
      </c>
      <c r="AA110" s="1406">
        <v>1</v>
      </c>
      <c r="AB110" s="1430"/>
      <c r="AC110" s="1427"/>
      <c r="AD110" s="1"/>
    </row>
    <row r="111" spans="1:30" s="372" customFormat="1" ht="15.75" customHeight="1" thickBot="1">
      <c r="A111" s="1435"/>
      <c r="B111" s="1436"/>
      <c r="C111" s="1395"/>
      <c r="D111" s="1391"/>
      <c r="E111" s="1409"/>
      <c r="F111" s="1409"/>
      <c r="G111" s="1405"/>
      <c r="H111" s="1405"/>
      <c r="I111" s="901" t="s">
        <v>26</v>
      </c>
      <c r="J111" s="675">
        <v>4.63</v>
      </c>
      <c r="K111" s="676"/>
      <c r="L111" s="791"/>
      <c r="M111" s="643">
        <v>4.63</v>
      </c>
      <c r="N111" s="677"/>
      <c r="O111" s="678"/>
      <c r="P111" s="678"/>
      <c r="Q111" s="713"/>
      <c r="R111" s="600"/>
      <c r="S111" s="601"/>
      <c r="T111" s="601"/>
      <c r="U111" s="602"/>
      <c r="V111" s="600"/>
      <c r="W111" s="601"/>
      <c r="X111" s="601"/>
      <c r="Y111" s="544"/>
      <c r="Z111" s="1421"/>
      <c r="AA111" s="1407"/>
      <c r="AB111" s="1431"/>
      <c r="AC111" s="1428"/>
      <c r="AD111" s="1"/>
    </row>
    <row r="112" spans="1:30" s="372" customFormat="1" ht="15.75" customHeight="1" thickBot="1">
      <c r="A112" s="1435"/>
      <c r="B112" s="1436"/>
      <c r="C112" s="1395"/>
      <c r="D112" s="1392"/>
      <c r="E112" s="1409"/>
      <c r="F112" s="1409"/>
      <c r="G112" s="1405"/>
      <c r="H112" s="1405"/>
      <c r="I112" s="517" t="s">
        <v>9</v>
      </c>
      <c r="J112" s="63">
        <v>5.4</v>
      </c>
      <c r="K112" s="64"/>
      <c r="L112" s="689"/>
      <c r="M112" s="65">
        <v>5.4</v>
      </c>
      <c r="N112" s="63"/>
      <c r="O112" s="64"/>
      <c r="P112" s="64"/>
      <c r="Q112" s="689"/>
      <c r="R112" s="603"/>
      <c r="S112" s="536"/>
      <c r="T112" s="536"/>
      <c r="U112" s="604"/>
      <c r="V112" s="603"/>
      <c r="W112" s="536"/>
      <c r="X112" s="536"/>
      <c r="Y112" s="605"/>
      <c r="Z112" s="1422"/>
      <c r="AA112" s="1408"/>
      <c r="AB112" s="1432"/>
      <c r="AC112" s="1429"/>
      <c r="AD112" s="1"/>
    </row>
    <row r="113" spans="1:30" s="372" customFormat="1" ht="18.75" customHeight="1" thickBot="1">
      <c r="A113" s="1435" t="s">
        <v>15</v>
      </c>
      <c r="B113" s="1436" t="s">
        <v>40</v>
      </c>
      <c r="C113" s="1395" t="s">
        <v>163</v>
      </c>
      <c r="D113" s="1386" t="s">
        <v>176</v>
      </c>
      <c r="E113" s="1409" t="s">
        <v>15</v>
      </c>
      <c r="F113" s="1409"/>
      <c r="G113" s="1405" t="s">
        <v>17</v>
      </c>
      <c r="H113" s="1405" t="s">
        <v>17</v>
      </c>
      <c r="I113" s="514" t="s">
        <v>27</v>
      </c>
      <c r="J113" s="671">
        <v>0.83899999999999997</v>
      </c>
      <c r="K113" s="672"/>
      <c r="L113" s="792"/>
      <c r="M113" s="793">
        <v>0.83899999999999997</v>
      </c>
      <c r="N113" s="673"/>
      <c r="O113" s="674"/>
      <c r="P113" s="702"/>
      <c r="Q113" s="775"/>
      <c r="R113" s="606"/>
      <c r="S113" s="607"/>
      <c r="T113" s="607"/>
      <c r="U113" s="608"/>
      <c r="V113" s="606"/>
      <c r="W113" s="607"/>
      <c r="X113" s="607"/>
      <c r="Y113" s="609"/>
      <c r="Z113" s="1423" t="s">
        <v>66</v>
      </c>
      <c r="AA113" s="1406">
        <v>1</v>
      </c>
      <c r="AB113" s="1430"/>
      <c r="AC113" s="1427"/>
      <c r="AD113" s="1"/>
    </row>
    <row r="114" spans="1:30" s="372" customFormat="1" ht="18.75" customHeight="1" thickBot="1">
      <c r="A114" s="1435"/>
      <c r="B114" s="1436"/>
      <c r="C114" s="1395"/>
      <c r="D114" s="1387"/>
      <c r="E114" s="1409"/>
      <c r="F114" s="1409"/>
      <c r="G114" s="1405"/>
      <c r="H114" s="1405"/>
      <c r="I114" s="514" t="s">
        <v>18</v>
      </c>
      <c r="J114" s="671">
        <v>0.1</v>
      </c>
      <c r="K114" s="672"/>
      <c r="L114" s="792"/>
      <c r="M114" s="793">
        <v>0.1</v>
      </c>
      <c r="N114" s="673">
        <v>1.4</v>
      </c>
      <c r="O114" s="674"/>
      <c r="P114" s="702"/>
      <c r="Q114" s="776">
        <v>1.4</v>
      </c>
      <c r="R114" s="606"/>
      <c r="S114" s="607"/>
      <c r="T114" s="607"/>
      <c r="U114" s="608"/>
      <c r="V114" s="606"/>
      <c r="W114" s="607"/>
      <c r="X114" s="607"/>
      <c r="Y114" s="609"/>
      <c r="Z114" s="1424"/>
      <c r="AA114" s="1450"/>
      <c r="AB114" s="1452"/>
      <c r="AC114" s="1443"/>
      <c r="AD114" s="1"/>
    </row>
    <row r="115" spans="1:30" s="372" customFormat="1" ht="15.75" customHeight="1" thickBot="1">
      <c r="A115" s="1435"/>
      <c r="B115" s="1436"/>
      <c r="C115" s="1395"/>
      <c r="D115" s="1388"/>
      <c r="E115" s="1409"/>
      <c r="F115" s="1409"/>
      <c r="G115" s="1405"/>
      <c r="H115" s="1405"/>
      <c r="I115" s="901" t="s">
        <v>26</v>
      </c>
      <c r="J115" s="675">
        <v>5.18</v>
      </c>
      <c r="K115" s="676"/>
      <c r="L115" s="791"/>
      <c r="M115" s="643">
        <v>5.18</v>
      </c>
      <c r="N115" s="677">
        <v>1.248</v>
      </c>
      <c r="O115" s="678"/>
      <c r="P115" s="713"/>
      <c r="Q115" s="777">
        <v>1.248</v>
      </c>
      <c r="R115" s="600"/>
      <c r="S115" s="601"/>
      <c r="T115" s="601"/>
      <c r="U115" s="602"/>
      <c r="V115" s="600"/>
      <c r="W115" s="601"/>
      <c r="X115" s="601"/>
      <c r="Y115" s="544"/>
      <c r="Z115" s="1425"/>
      <c r="AA115" s="1407"/>
      <c r="AB115" s="1431"/>
      <c r="AC115" s="1428"/>
      <c r="AD115" s="1"/>
    </row>
    <row r="116" spans="1:30" s="372" customFormat="1" ht="15.75" customHeight="1" thickBot="1">
      <c r="A116" s="1435"/>
      <c r="B116" s="1436"/>
      <c r="C116" s="1395"/>
      <c r="D116" s="1389"/>
      <c r="E116" s="1409"/>
      <c r="F116" s="1409"/>
      <c r="G116" s="1405"/>
      <c r="H116" s="1405"/>
      <c r="I116" s="516" t="s">
        <v>9</v>
      </c>
      <c r="J116" s="63">
        <v>6</v>
      </c>
      <c r="K116" s="64"/>
      <c r="L116" s="689"/>
      <c r="M116" s="65">
        <v>6</v>
      </c>
      <c r="N116" s="63">
        <f>SUM(N113:N115)</f>
        <v>2.6479999999999997</v>
      </c>
      <c r="O116" s="64"/>
      <c r="P116" s="689"/>
      <c r="Q116" s="65">
        <f>SUM(Q113:Q115)</f>
        <v>2.6479999999999997</v>
      </c>
      <c r="R116" s="603"/>
      <c r="S116" s="536"/>
      <c r="T116" s="536"/>
      <c r="U116" s="604"/>
      <c r="V116" s="603"/>
      <c r="W116" s="536"/>
      <c r="X116" s="536"/>
      <c r="Y116" s="605"/>
      <c r="Z116" s="1426"/>
      <c r="AA116" s="1451"/>
      <c r="AB116" s="1453"/>
      <c r="AC116" s="1444"/>
      <c r="AD116" s="1"/>
    </row>
    <row r="117" spans="1:30" s="372" customFormat="1" ht="18" customHeight="1">
      <c r="A117" s="1028" t="s">
        <v>15</v>
      </c>
      <c r="B117" s="1030" t="s">
        <v>40</v>
      </c>
      <c r="C117" s="1032" t="s">
        <v>49</v>
      </c>
      <c r="D117" s="1339" t="s">
        <v>69</v>
      </c>
      <c r="E117" s="1045" t="s">
        <v>15</v>
      </c>
      <c r="F117" s="1059"/>
      <c r="G117" s="1088" t="s">
        <v>17</v>
      </c>
      <c r="H117" s="1088" t="s">
        <v>17</v>
      </c>
      <c r="I117" s="905" t="s">
        <v>27</v>
      </c>
      <c r="J117" s="587"/>
      <c r="K117" s="588"/>
      <c r="L117" s="588"/>
      <c r="M117" s="539"/>
      <c r="N117" s="663">
        <v>1.304</v>
      </c>
      <c r="O117" s="664"/>
      <c r="P117" s="664"/>
      <c r="Q117" s="663">
        <v>1.304</v>
      </c>
      <c r="R117" s="610"/>
      <c r="S117" s="611"/>
      <c r="T117" s="611"/>
      <c r="U117" s="612"/>
      <c r="V117" s="610"/>
      <c r="W117" s="611"/>
      <c r="X117" s="611"/>
      <c r="Y117" s="613"/>
      <c r="Z117" s="1143" t="s">
        <v>65</v>
      </c>
      <c r="AA117" s="1129"/>
      <c r="AB117" s="1233">
        <v>5</v>
      </c>
      <c r="AC117" s="1022"/>
      <c r="AD117" s="1"/>
    </row>
    <row r="118" spans="1:30" s="372" customFormat="1" ht="18" customHeight="1">
      <c r="A118" s="1048"/>
      <c r="B118" s="1074"/>
      <c r="C118" s="1075"/>
      <c r="D118" s="1340"/>
      <c r="E118" s="1148"/>
      <c r="F118" s="1287"/>
      <c r="G118" s="1089"/>
      <c r="H118" s="1089"/>
      <c r="I118" s="906" t="s">
        <v>26</v>
      </c>
      <c r="J118" s="579"/>
      <c r="K118" s="580"/>
      <c r="L118" s="580"/>
      <c r="M118" s="614"/>
      <c r="N118" s="669">
        <v>8.0069999999999997</v>
      </c>
      <c r="O118" s="670"/>
      <c r="P118" s="670"/>
      <c r="Q118" s="669">
        <v>8.0069999999999997</v>
      </c>
      <c r="R118" s="679"/>
      <c r="S118" s="680"/>
      <c r="T118" s="680"/>
      <c r="U118" s="681"/>
      <c r="V118" s="679"/>
      <c r="W118" s="615"/>
      <c r="X118" s="615"/>
      <c r="Y118" s="616"/>
      <c r="Z118" s="1261"/>
      <c r="AA118" s="1294"/>
      <c r="AB118" s="1234"/>
      <c r="AC118" s="1128"/>
      <c r="AD118" s="1"/>
    </row>
    <row r="119" spans="1:30" s="372" customFormat="1" ht="18" customHeight="1" thickBot="1">
      <c r="A119" s="1029"/>
      <c r="B119" s="1031"/>
      <c r="C119" s="1076"/>
      <c r="D119" s="1341"/>
      <c r="E119" s="1061"/>
      <c r="F119" s="1060"/>
      <c r="G119" s="1090"/>
      <c r="H119" s="1090"/>
      <c r="I119" s="30" t="s">
        <v>9</v>
      </c>
      <c r="J119" s="184"/>
      <c r="K119" s="64"/>
      <c r="L119" s="64"/>
      <c r="M119" s="767"/>
      <c r="N119" s="184">
        <f>SUM(N117:N118)</f>
        <v>9.3109999999999999</v>
      </c>
      <c r="O119" s="64"/>
      <c r="P119" s="64"/>
      <c r="Q119" s="767">
        <f>SUM(Q117:Q118)</f>
        <v>9.3109999999999999</v>
      </c>
      <c r="R119" s="184"/>
      <c r="S119" s="64"/>
      <c r="T119" s="64"/>
      <c r="U119" s="767"/>
      <c r="V119" s="184"/>
      <c r="W119" s="64"/>
      <c r="X119" s="536"/>
      <c r="Y119" s="537"/>
      <c r="Z119" s="1144"/>
      <c r="AA119" s="1130"/>
      <c r="AB119" s="1252"/>
      <c r="AC119" s="1023"/>
      <c r="AD119" s="1"/>
    </row>
    <row r="120" spans="1:30" s="372" customFormat="1" ht="18" customHeight="1">
      <c r="A120" s="1028" t="s">
        <v>15</v>
      </c>
      <c r="B120" s="1030" t="s">
        <v>40</v>
      </c>
      <c r="C120" s="1032" t="s">
        <v>188</v>
      </c>
      <c r="D120" s="1339" t="s">
        <v>242</v>
      </c>
      <c r="E120" s="1045" t="s">
        <v>15</v>
      </c>
      <c r="F120" s="1059"/>
      <c r="G120" s="1088" t="s">
        <v>17</v>
      </c>
      <c r="H120" s="1088" t="s">
        <v>17</v>
      </c>
      <c r="I120" s="514" t="s">
        <v>27</v>
      </c>
      <c r="J120" s="744"/>
      <c r="K120" s="745"/>
      <c r="L120" s="745"/>
      <c r="M120" s="746"/>
      <c r="N120" s="732"/>
      <c r="O120" s="733"/>
      <c r="P120" s="734"/>
      <c r="Q120" s="735"/>
      <c r="R120" s="705">
        <v>4.3449999999999998</v>
      </c>
      <c r="S120" s="705"/>
      <c r="T120" s="704"/>
      <c r="U120" s="706">
        <v>4.3449999999999998</v>
      </c>
      <c r="V120" s="703">
        <v>8.69</v>
      </c>
      <c r="W120" s="704"/>
      <c r="X120" s="707"/>
      <c r="Y120" s="795">
        <v>8.69</v>
      </c>
      <c r="Z120" s="1143" t="s">
        <v>243</v>
      </c>
      <c r="AA120" s="1129"/>
      <c r="AB120" s="1233">
        <v>1</v>
      </c>
      <c r="AC120" s="1022">
        <v>2</v>
      </c>
      <c r="AD120" s="1"/>
    </row>
    <row r="121" spans="1:30" s="372" customFormat="1" ht="18" customHeight="1">
      <c r="A121" s="1048"/>
      <c r="B121" s="1074"/>
      <c r="C121" s="1075"/>
      <c r="D121" s="1340"/>
      <c r="E121" s="1148"/>
      <c r="F121" s="1287"/>
      <c r="G121" s="1089"/>
      <c r="H121" s="1089"/>
      <c r="I121" s="514"/>
      <c r="J121" s="744"/>
      <c r="K121" s="747"/>
      <c r="L121" s="747"/>
      <c r="M121" s="748"/>
      <c r="N121" s="736"/>
      <c r="O121" s="737"/>
      <c r="P121" s="738"/>
      <c r="Q121" s="739"/>
      <c r="R121" s="684"/>
      <c r="S121" s="684"/>
      <c r="T121" s="683"/>
      <c r="U121" s="685"/>
      <c r="V121" s="682"/>
      <c r="W121" s="683"/>
      <c r="X121" s="617"/>
      <c r="Y121" s="618"/>
      <c r="Z121" s="1261"/>
      <c r="AA121" s="1294"/>
      <c r="AB121" s="1234"/>
      <c r="AC121" s="1128"/>
      <c r="AD121" s="1"/>
    </row>
    <row r="122" spans="1:30" s="372" customFormat="1" ht="18" customHeight="1">
      <c r="A122" s="1048"/>
      <c r="B122" s="1074"/>
      <c r="C122" s="1075"/>
      <c r="D122" s="1340"/>
      <c r="E122" s="1148"/>
      <c r="F122" s="1287"/>
      <c r="G122" s="1089"/>
      <c r="H122" s="1089"/>
      <c r="I122" s="901" t="s">
        <v>26</v>
      </c>
      <c r="J122" s="749"/>
      <c r="K122" s="750"/>
      <c r="L122" s="750"/>
      <c r="M122" s="751"/>
      <c r="N122" s="740"/>
      <c r="O122" s="741"/>
      <c r="P122" s="742"/>
      <c r="Q122" s="743"/>
      <c r="R122" s="687">
        <v>25</v>
      </c>
      <c r="S122" s="687"/>
      <c r="T122" s="680"/>
      <c r="U122" s="688">
        <v>25</v>
      </c>
      <c r="V122" s="679">
        <v>50</v>
      </c>
      <c r="W122" s="680"/>
      <c r="X122" s="615"/>
      <c r="Y122" s="686">
        <v>50</v>
      </c>
      <c r="Z122" s="1261"/>
      <c r="AA122" s="1294"/>
      <c r="AB122" s="1234"/>
      <c r="AC122" s="1128"/>
      <c r="AD122" s="1"/>
    </row>
    <row r="123" spans="1:30" s="372" customFormat="1" ht="15.75" thickBot="1">
      <c r="A123" s="1029"/>
      <c r="B123" s="1031"/>
      <c r="C123" s="1076"/>
      <c r="D123" s="1341"/>
      <c r="E123" s="1061"/>
      <c r="F123" s="1060"/>
      <c r="G123" s="1090"/>
      <c r="H123" s="1090"/>
      <c r="I123" s="516" t="s">
        <v>9</v>
      </c>
      <c r="J123" s="752"/>
      <c r="K123" s="753"/>
      <c r="L123" s="753"/>
      <c r="M123" s="754"/>
      <c r="N123" s="184"/>
      <c r="O123" s="64"/>
      <c r="P123" s="689"/>
      <c r="Q123" s="65"/>
      <c r="R123" s="142">
        <v>29.3</v>
      </c>
      <c r="S123" s="142"/>
      <c r="T123" s="64"/>
      <c r="U123" s="188">
        <v>29.3</v>
      </c>
      <c r="V123" s="184">
        <v>58.7</v>
      </c>
      <c r="W123" s="64"/>
      <c r="X123" s="518"/>
      <c r="Y123" s="519">
        <v>58.7</v>
      </c>
      <c r="Z123" s="1144"/>
      <c r="AA123" s="1130"/>
      <c r="AB123" s="1252"/>
      <c r="AC123" s="1023"/>
      <c r="AD123" s="1"/>
    </row>
    <row r="124" spans="1:30" s="372" customFormat="1" ht="18" customHeight="1" thickBot="1">
      <c r="A124" s="27" t="s">
        <v>15</v>
      </c>
      <c r="B124" s="251" t="s">
        <v>40</v>
      </c>
      <c r="C124" s="1137" t="s">
        <v>20</v>
      </c>
      <c r="D124" s="1138"/>
      <c r="E124" s="1138"/>
      <c r="F124" s="1138"/>
      <c r="G124" s="1138"/>
      <c r="H124" s="1138"/>
      <c r="I124" s="1139"/>
      <c r="J124" s="186">
        <f>SUM(J87+J90+J93+J95+J98+J101+J105+J109+J112+J116+J119+J123)</f>
        <v>57.05</v>
      </c>
      <c r="K124" s="179"/>
      <c r="L124" s="179"/>
      <c r="M124" s="189">
        <f>SUM(M87,M90,M93,M95,M98,M101,M105,M109,M112,M116,M119, M123)</f>
        <v>57.06</v>
      </c>
      <c r="N124" s="186">
        <f>SUM(N87,N90,N93,N95,N98,N101,N105,N109,N112,N116,N119, N123)</f>
        <v>34.29</v>
      </c>
      <c r="O124" s="179"/>
      <c r="P124" s="179"/>
      <c r="Q124" s="189">
        <f>SUM(Q87,Q90,Q93,Q95,Q98,Q101,Q105,Q109,Q112,Q116,Q119,)</f>
        <v>34.29</v>
      </c>
      <c r="R124" s="186">
        <f>SUM(R87,R90,R93,R95,R98,R101,,R105,R109,R112,R116,R119,R123)</f>
        <v>43.8</v>
      </c>
      <c r="S124" s="179"/>
      <c r="T124" s="179"/>
      <c r="U124" s="189">
        <f>SUM(U87,U90,U93,U95,U98,U101,U105,U109,U112,U116,U119, U123)</f>
        <v>43.8</v>
      </c>
      <c r="V124" s="186">
        <f>SUM(V87,V90,V93,V95,V98,V101,V105,V109,V112,V116,V119,V123)</f>
        <v>67.400000000000006</v>
      </c>
      <c r="W124" s="179"/>
      <c r="X124" s="194"/>
      <c r="Y124" s="193">
        <f>SUM(Y87,Y90,Y93,Y95,Y98,Y101,Y105,Y109,Y112,Y116,Y119,Y123)</f>
        <v>67.400000000000006</v>
      </c>
      <c r="Z124" s="1013"/>
      <c r="AA124" s="1448"/>
      <c r="AB124" s="1448"/>
      <c r="AC124" s="1449"/>
      <c r="AD124" s="1"/>
    </row>
    <row r="125" spans="1:30" s="372" customFormat="1" ht="18" customHeight="1" thickBot="1">
      <c r="A125" s="27" t="s">
        <v>15</v>
      </c>
      <c r="B125" s="1374" t="s">
        <v>83</v>
      </c>
      <c r="C125" s="1375"/>
      <c r="D125" s="1375"/>
      <c r="E125" s="1375"/>
      <c r="F125" s="1375"/>
      <c r="G125" s="1375"/>
      <c r="H125" s="1375"/>
      <c r="I125" s="1376"/>
      <c r="J125" s="125">
        <f>SUM(J15+J21+J31+J51+J59+J84+J124)</f>
        <v>2230.6400000000003</v>
      </c>
      <c r="K125" s="203">
        <f>SUM(K15+K21+K31+K51+K59+K84+K124)</f>
        <v>13.200000000000001</v>
      </c>
      <c r="L125" s="203"/>
      <c r="M125" s="202">
        <f>SUM(M15+M21+M31+M51+M59+M84+M124)</f>
        <v>2217.4499999999998</v>
      </c>
      <c r="N125" s="125">
        <f>SUM(N15+N21+N31+N51+N59+N84+N124)</f>
        <v>1178.0899999999999</v>
      </c>
      <c r="O125" s="125">
        <f>SUM(O15+O21+O31+O51+O59+O84+O124)</f>
        <v>37.9</v>
      </c>
      <c r="P125" s="125"/>
      <c r="Q125" s="125">
        <f>SUM(Q15+Q21+Q31+Q51+Q59+Q84+Q124)</f>
        <v>1140.19</v>
      </c>
      <c r="R125" s="125">
        <f>SUM(R15+R21+R31+R51+R59+R84+R124)</f>
        <v>1245.24</v>
      </c>
      <c r="S125" s="203">
        <f>SUM(S15+S21+S31+S51+S59+S84+S124)</f>
        <v>15</v>
      </c>
      <c r="T125" s="203"/>
      <c r="U125" s="202">
        <f>SUM(U15+U21+U31+U51+U59+U84+U124)</f>
        <v>1230.24</v>
      </c>
      <c r="V125" s="125">
        <f>SUM(V15+V21+V31+V51+V59+V84+V124)</f>
        <v>504.44999999999993</v>
      </c>
      <c r="W125" s="203">
        <f>SUM(W15+W21+W31+W51+W59+W84+W124)</f>
        <v>15</v>
      </c>
      <c r="X125" s="203"/>
      <c r="Y125" s="202">
        <f>SUM(Y15+Y21+Y31+Y51+Y59+Y84+Y124)</f>
        <v>489.44999999999993</v>
      </c>
      <c r="Z125" s="36"/>
      <c r="AA125" s="37"/>
      <c r="AB125" s="37"/>
      <c r="AC125" s="38"/>
      <c r="AD125" s="1"/>
    </row>
    <row r="126" spans="1:30" s="285" customFormat="1" ht="18" customHeight="1" thickBot="1">
      <c r="A126" s="27" t="s">
        <v>19</v>
      </c>
      <c r="B126" s="1400" t="s">
        <v>92</v>
      </c>
      <c r="C126" s="1401"/>
      <c r="D126" s="1401"/>
      <c r="E126" s="1401"/>
      <c r="F126" s="1401"/>
      <c r="G126" s="1401"/>
      <c r="H126" s="1401"/>
      <c r="I126" s="1401"/>
      <c r="J126" s="1401"/>
      <c r="K126" s="1401"/>
      <c r="L126" s="1401"/>
      <c r="M126" s="1401"/>
      <c r="N126" s="1401"/>
      <c r="O126" s="1401"/>
      <c r="P126" s="1401"/>
      <c r="Q126" s="1401"/>
      <c r="R126" s="1401"/>
      <c r="S126" s="1401"/>
      <c r="T126" s="1401"/>
      <c r="U126" s="1401"/>
      <c r="V126" s="1401"/>
      <c r="W126" s="1401"/>
      <c r="X126" s="1401"/>
      <c r="Y126" s="1401"/>
      <c r="Z126" s="1401"/>
      <c r="AA126" s="1401"/>
      <c r="AB126" s="1401"/>
      <c r="AC126" s="1402"/>
      <c r="AD126" s="2"/>
    </row>
    <row r="127" spans="1:30" s="285" customFormat="1" ht="15.75" customHeight="1" thickBot="1">
      <c r="A127" s="27" t="s">
        <v>19</v>
      </c>
      <c r="B127" s="39" t="s">
        <v>15</v>
      </c>
      <c r="C127" s="1397" t="s">
        <v>93</v>
      </c>
      <c r="D127" s="1398"/>
      <c r="E127" s="1398"/>
      <c r="F127" s="1398"/>
      <c r="G127" s="1398"/>
      <c r="H127" s="1398"/>
      <c r="I127" s="1398"/>
      <c r="J127" s="1398"/>
      <c r="K127" s="1398"/>
      <c r="L127" s="1398"/>
      <c r="M127" s="1398"/>
      <c r="N127" s="1398"/>
      <c r="O127" s="1398"/>
      <c r="P127" s="1398"/>
      <c r="Q127" s="1398"/>
      <c r="R127" s="1398"/>
      <c r="S127" s="1398"/>
      <c r="T127" s="1398"/>
      <c r="U127" s="1398"/>
      <c r="V127" s="1398"/>
      <c r="W127" s="1398"/>
      <c r="X127" s="1398"/>
      <c r="Y127" s="1398"/>
      <c r="Z127" s="1398"/>
      <c r="AA127" s="1398"/>
      <c r="AB127" s="1398"/>
      <c r="AC127" s="1399"/>
      <c r="AD127" s="2"/>
    </row>
    <row r="128" spans="1:30" s="285" customFormat="1" ht="27" customHeight="1">
      <c r="A128" s="1028" t="s">
        <v>19</v>
      </c>
      <c r="B128" s="1030" t="s">
        <v>15</v>
      </c>
      <c r="C128" s="1032" t="s">
        <v>15</v>
      </c>
      <c r="D128" s="1077" t="s">
        <v>181</v>
      </c>
      <c r="E128" s="1086" t="s">
        <v>24</v>
      </c>
      <c r="F128" s="1032"/>
      <c r="G128" s="1080" t="s">
        <v>17</v>
      </c>
      <c r="H128" s="1080" t="s">
        <v>17</v>
      </c>
      <c r="I128" s="473" t="s">
        <v>27</v>
      </c>
      <c r="J128" s="81"/>
      <c r="K128" s="81"/>
      <c r="L128" s="81"/>
      <c r="M128" s="109"/>
      <c r="N128" s="200">
        <v>29</v>
      </c>
      <c r="O128" s="82"/>
      <c r="P128" s="82"/>
      <c r="Q128" s="108">
        <v>29</v>
      </c>
      <c r="R128" s="106"/>
      <c r="S128" s="81"/>
      <c r="T128" s="81"/>
      <c r="U128" s="109"/>
      <c r="V128" s="106"/>
      <c r="W128" s="81"/>
      <c r="X128" s="81"/>
      <c r="Y128" s="107"/>
      <c r="Z128" s="1103" t="s">
        <v>196</v>
      </c>
      <c r="AA128" s="1346">
        <v>1</v>
      </c>
      <c r="AB128" s="1336"/>
      <c r="AC128" s="1115"/>
      <c r="AD128" s="2"/>
    </row>
    <row r="129" spans="1:30" s="285" customFormat="1" ht="32.25" customHeight="1" thickBot="1">
      <c r="A129" s="1048"/>
      <c r="B129" s="1074"/>
      <c r="C129" s="1075"/>
      <c r="D129" s="1078"/>
      <c r="E129" s="1394"/>
      <c r="F129" s="1075"/>
      <c r="G129" s="1081"/>
      <c r="H129" s="1081"/>
      <c r="I129" s="907" t="s">
        <v>26</v>
      </c>
      <c r="J129" s="83"/>
      <c r="K129" s="83"/>
      <c r="L129" s="83"/>
      <c r="M129" s="198"/>
      <c r="N129" s="168"/>
      <c r="O129" s="84"/>
      <c r="P129" s="84"/>
      <c r="Q129" s="199"/>
      <c r="R129" s="85">
        <v>290</v>
      </c>
      <c r="S129" s="83"/>
      <c r="T129" s="83"/>
      <c r="U129" s="198">
        <v>290</v>
      </c>
      <c r="V129" s="85">
        <v>290</v>
      </c>
      <c r="W129" s="83"/>
      <c r="X129" s="83"/>
      <c r="Y129" s="86">
        <v>290</v>
      </c>
      <c r="Z129" s="1105"/>
      <c r="AA129" s="1348"/>
      <c r="AB129" s="1338"/>
      <c r="AC129" s="1117"/>
      <c r="AD129" s="2"/>
    </row>
    <row r="130" spans="1:30" s="285" customFormat="1" ht="33" customHeight="1" thickBot="1">
      <c r="A130" s="1029"/>
      <c r="B130" s="1031"/>
      <c r="C130" s="1076"/>
      <c r="D130" s="1079"/>
      <c r="E130" s="1087"/>
      <c r="F130" s="1076"/>
      <c r="G130" s="1082"/>
      <c r="H130" s="1082"/>
      <c r="I130" s="474" t="s">
        <v>9</v>
      </c>
      <c r="J130" s="124"/>
      <c r="K130" s="124"/>
      <c r="L130" s="124"/>
      <c r="M130" s="156"/>
      <c r="N130" s="113">
        <f>SUM(N128+N129)</f>
        <v>29</v>
      </c>
      <c r="O130" s="124"/>
      <c r="P130" s="124"/>
      <c r="Q130" s="156">
        <f>SUM(Q128+Q129)</f>
        <v>29</v>
      </c>
      <c r="R130" s="113">
        <f>SUM(R128:R129)</f>
        <v>290</v>
      </c>
      <c r="S130" s="124"/>
      <c r="T130" s="124"/>
      <c r="U130" s="156">
        <f>SUM(U128:U129)</f>
        <v>290</v>
      </c>
      <c r="V130" s="113">
        <f>SUM(V128:V129)</f>
        <v>290</v>
      </c>
      <c r="W130" s="156"/>
      <c r="X130" s="156"/>
      <c r="Y130" s="153">
        <f>SUM(Y128:Y129)</f>
        <v>290</v>
      </c>
      <c r="Z130" s="908" t="s">
        <v>197</v>
      </c>
      <c r="AA130" s="909"/>
      <c r="AB130" s="910">
        <v>5</v>
      </c>
      <c r="AC130" s="911">
        <v>6</v>
      </c>
      <c r="AD130" s="2"/>
    </row>
    <row r="131" spans="1:30" s="285" customFormat="1" ht="27" customHeight="1">
      <c r="A131" s="1028" t="s">
        <v>19</v>
      </c>
      <c r="B131" s="1030" t="s">
        <v>15</v>
      </c>
      <c r="C131" s="1032" t="s">
        <v>19</v>
      </c>
      <c r="D131" s="1077" t="s">
        <v>230</v>
      </c>
      <c r="E131" s="1086" t="s">
        <v>40</v>
      </c>
      <c r="F131" s="1032"/>
      <c r="G131" s="1080" t="s">
        <v>17</v>
      </c>
      <c r="H131" s="1080" t="s">
        <v>17</v>
      </c>
      <c r="I131" s="473" t="s">
        <v>231</v>
      </c>
      <c r="J131" s="81"/>
      <c r="K131" s="81"/>
      <c r="L131" s="81"/>
      <c r="M131" s="109"/>
      <c r="N131" s="200">
        <v>1.5</v>
      </c>
      <c r="O131" s="82"/>
      <c r="P131" s="82"/>
      <c r="Q131" s="108">
        <v>1.5</v>
      </c>
      <c r="R131" s="106">
        <v>79.2</v>
      </c>
      <c r="S131" s="81"/>
      <c r="T131" s="81"/>
      <c r="U131" s="109">
        <v>79.2</v>
      </c>
      <c r="V131" s="106"/>
      <c r="W131" s="81"/>
      <c r="X131" s="81"/>
      <c r="Y131" s="86"/>
      <c r="Z131" s="1103" t="s">
        <v>199</v>
      </c>
      <c r="AA131" s="1346"/>
      <c r="AB131" s="1336"/>
      <c r="AC131" s="1445"/>
      <c r="AD131" s="2"/>
    </row>
    <row r="132" spans="1:30" s="285" customFormat="1" ht="27" customHeight="1">
      <c r="A132" s="1048"/>
      <c r="B132" s="1074"/>
      <c r="C132" s="1075"/>
      <c r="D132" s="1078"/>
      <c r="E132" s="1394"/>
      <c r="F132" s="1075"/>
      <c r="G132" s="1081"/>
      <c r="H132" s="1081"/>
      <c r="I132" s="912" t="s">
        <v>26</v>
      </c>
      <c r="J132" s="169"/>
      <c r="K132" s="169"/>
      <c r="L132" s="169"/>
      <c r="M132" s="205"/>
      <c r="N132" s="206">
        <v>8.5</v>
      </c>
      <c r="O132" s="170"/>
      <c r="P132" s="170"/>
      <c r="Q132" s="207">
        <v>8.5</v>
      </c>
      <c r="R132" s="204">
        <v>449</v>
      </c>
      <c r="S132" s="169"/>
      <c r="T132" s="169"/>
      <c r="U132" s="205">
        <v>449</v>
      </c>
      <c r="V132" s="204"/>
      <c r="W132" s="169"/>
      <c r="X132" s="169"/>
      <c r="Y132" s="86"/>
      <c r="Z132" s="1104"/>
      <c r="AA132" s="1347"/>
      <c r="AB132" s="1337"/>
      <c r="AC132" s="1446"/>
      <c r="AD132" s="2"/>
    </row>
    <row r="133" spans="1:30" s="285" customFormat="1" ht="28.5" customHeight="1" thickBot="1">
      <c r="A133" s="1029"/>
      <c r="B133" s="1031"/>
      <c r="C133" s="1076"/>
      <c r="D133" s="1079"/>
      <c r="E133" s="1087"/>
      <c r="F133" s="1076"/>
      <c r="G133" s="1082"/>
      <c r="H133" s="1082"/>
      <c r="I133" s="474" t="s">
        <v>9</v>
      </c>
      <c r="J133" s="124"/>
      <c r="K133" s="124"/>
      <c r="L133" s="124"/>
      <c r="M133" s="156"/>
      <c r="N133" s="113">
        <f>SUM(N131+N132)</f>
        <v>10</v>
      </c>
      <c r="O133" s="124"/>
      <c r="P133" s="124"/>
      <c r="Q133" s="156">
        <v>10</v>
      </c>
      <c r="R133" s="113">
        <f>SUM(R131+R132)</f>
        <v>528.20000000000005</v>
      </c>
      <c r="S133" s="124"/>
      <c r="T133" s="124"/>
      <c r="U133" s="156">
        <v>528.20000000000005</v>
      </c>
      <c r="V133" s="113"/>
      <c r="W133" s="124"/>
      <c r="X133" s="124"/>
      <c r="Y133" s="208"/>
      <c r="Z133" s="1105"/>
      <c r="AA133" s="1348"/>
      <c r="AB133" s="1338"/>
      <c r="AC133" s="1447"/>
      <c r="AD133" s="2"/>
    </row>
    <row r="134" spans="1:30" s="285" customFormat="1" ht="28.5" customHeight="1">
      <c r="A134" s="1028" t="s">
        <v>19</v>
      </c>
      <c r="B134" s="1030" t="s">
        <v>15</v>
      </c>
      <c r="C134" s="1032" t="s">
        <v>24</v>
      </c>
      <c r="D134" s="1077" t="s">
        <v>213</v>
      </c>
      <c r="E134" s="1086" t="s">
        <v>24</v>
      </c>
      <c r="F134" s="1032"/>
      <c r="G134" s="1080" t="s">
        <v>17</v>
      </c>
      <c r="H134" s="1080" t="s">
        <v>17</v>
      </c>
      <c r="I134" s="473" t="s">
        <v>18</v>
      </c>
      <c r="J134" s="81"/>
      <c r="K134" s="81"/>
      <c r="L134" s="81"/>
      <c r="M134" s="109"/>
      <c r="N134" s="200"/>
      <c r="O134" s="82"/>
      <c r="P134" s="82"/>
      <c r="Q134" s="108"/>
      <c r="R134" s="106"/>
      <c r="S134" s="81"/>
      <c r="T134" s="81"/>
      <c r="U134" s="109"/>
      <c r="V134" s="106"/>
      <c r="W134" s="81"/>
      <c r="X134" s="81"/>
      <c r="Y134" s="86"/>
      <c r="Z134" s="1103" t="s">
        <v>212</v>
      </c>
      <c r="AA134" s="1346"/>
      <c r="AB134" s="1336"/>
      <c r="AC134" s="1115">
        <v>7</v>
      </c>
      <c r="AD134" s="2"/>
    </row>
    <row r="135" spans="1:30" s="285" customFormat="1" ht="25.5" customHeight="1">
      <c r="A135" s="1048"/>
      <c r="B135" s="1074"/>
      <c r="C135" s="1075"/>
      <c r="D135" s="1078"/>
      <c r="E135" s="1394"/>
      <c r="F135" s="1075"/>
      <c r="G135" s="1081"/>
      <c r="H135" s="1081"/>
      <c r="I135" s="907" t="s">
        <v>26</v>
      </c>
      <c r="J135" s="83"/>
      <c r="K135" s="83"/>
      <c r="L135" s="83"/>
      <c r="M135" s="198"/>
      <c r="N135" s="168"/>
      <c r="O135" s="84"/>
      <c r="P135" s="84"/>
      <c r="Q135" s="199"/>
      <c r="R135" s="85"/>
      <c r="S135" s="83"/>
      <c r="T135" s="83"/>
      <c r="U135" s="198"/>
      <c r="V135" s="85">
        <v>145</v>
      </c>
      <c r="W135" s="83"/>
      <c r="X135" s="83"/>
      <c r="Y135" s="86">
        <v>145</v>
      </c>
      <c r="Z135" s="1104"/>
      <c r="AA135" s="1347"/>
      <c r="AB135" s="1337"/>
      <c r="AC135" s="1116"/>
      <c r="AD135" s="2"/>
    </row>
    <row r="136" spans="1:30" s="285" customFormat="1" ht="24" customHeight="1" thickBot="1">
      <c r="A136" s="1029"/>
      <c r="B136" s="1031"/>
      <c r="C136" s="1076"/>
      <c r="D136" s="1079"/>
      <c r="E136" s="1087"/>
      <c r="F136" s="1076"/>
      <c r="G136" s="1082"/>
      <c r="H136" s="1082"/>
      <c r="I136" s="474" t="s">
        <v>9</v>
      </c>
      <c r="J136" s="124"/>
      <c r="K136" s="124"/>
      <c r="L136" s="124"/>
      <c r="M136" s="156"/>
      <c r="N136" s="113"/>
      <c r="O136" s="124"/>
      <c r="P136" s="124"/>
      <c r="Q136" s="156"/>
      <c r="R136" s="113"/>
      <c r="S136" s="124"/>
      <c r="T136" s="124"/>
      <c r="U136" s="156"/>
      <c r="V136" s="113">
        <f>SUM(V134:V135)</f>
        <v>145</v>
      </c>
      <c r="W136" s="124"/>
      <c r="X136" s="124"/>
      <c r="Y136" s="153">
        <f>SUM(Y134:Y135)</f>
        <v>145</v>
      </c>
      <c r="Z136" s="1105"/>
      <c r="AA136" s="1348"/>
      <c r="AB136" s="1338"/>
      <c r="AC136" s="1117"/>
      <c r="AD136" s="2"/>
    </row>
    <row r="137" spans="1:30" s="285" customFormat="1" ht="18" customHeight="1">
      <c r="A137" s="1028" t="s">
        <v>19</v>
      </c>
      <c r="B137" s="1030" t="s">
        <v>15</v>
      </c>
      <c r="C137" s="1032" t="s">
        <v>31</v>
      </c>
      <c r="D137" s="1077" t="s">
        <v>94</v>
      </c>
      <c r="E137" s="1086" t="s">
        <v>24</v>
      </c>
      <c r="F137" s="1032"/>
      <c r="G137" s="1080" t="s">
        <v>17</v>
      </c>
      <c r="H137" s="1080" t="s">
        <v>17</v>
      </c>
      <c r="I137" s="473" t="s">
        <v>18</v>
      </c>
      <c r="J137" s="81"/>
      <c r="K137" s="81"/>
      <c r="L137" s="81"/>
      <c r="M137" s="109"/>
      <c r="N137" s="200"/>
      <c r="O137" s="82"/>
      <c r="P137" s="82"/>
      <c r="Q137" s="108"/>
      <c r="R137" s="106"/>
      <c r="S137" s="81"/>
      <c r="T137" s="81"/>
      <c r="U137" s="109"/>
      <c r="V137" s="106"/>
      <c r="W137" s="81"/>
      <c r="X137" s="81"/>
      <c r="Y137" s="201"/>
      <c r="Z137" s="1103" t="s">
        <v>214</v>
      </c>
      <c r="AA137" s="1346">
        <v>1</v>
      </c>
      <c r="AB137" s="1336"/>
      <c r="AC137" s="1115"/>
      <c r="AD137" s="2"/>
    </row>
    <row r="138" spans="1:30" s="285" customFormat="1" ht="15.75" customHeight="1">
      <c r="A138" s="1048"/>
      <c r="B138" s="1074"/>
      <c r="C138" s="1075"/>
      <c r="D138" s="1078"/>
      <c r="E138" s="1394"/>
      <c r="F138" s="1075"/>
      <c r="G138" s="1081"/>
      <c r="H138" s="1081"/>
      <c r="I138" s="912" t="s">
        <v>27</v>
      </c>
      <c r="J138" s="169">
        <v>164</v>
      </c>
      <c r="K138" s="169"/>
      <c r="L138" s="169"/>
      <c r="M138" s="205">
        <v>164</v>
      </c>
      <c r="N138" s="206"/>
      <c r="O138" s="170"/>
      <c r="P138" s="170"/>
      <c r="Q138" s="207"/>
      <c r="R138" s="204"/>
      <c r="S138" s="169"/>
      <c r="T138" s="169"/>
      <c r="U138" s="205"/>
      <c r="V138" s="204"/>
      <c r="W138" s="169"/>
      <c r="X138" s="169"/>
      <c r="Y138" s="86"/>
      <c r="Z138" s="1104"/>
      <c r="AA138" s="1347"/>
      <c r="AB138" s="1337"/>
      <c r="AC138" s="1116"/>
      <c r="AD138" s="2"/>
    </row>
    <row r="139" spans="1:30" s="285" customFormat="1" ht="23.25" customHeight="1" thickBot="1">
      <c r="A139" s="1029"/>
      <c r="B139" s="1031"/>
      <c r="C139" s="1076"/>
      <c r="D139" s="1079"/>
      <c r="E139" s="1087"/>
      <c r="F139" s="1076"/>
      <c r="G139" s="1082"/>
      <c r="H139" s="1082"/>
      <c r="I139" s="474" t="s">
        <v>9</v>
      </c>
      <c r="J139" s="124">
        <v>164</v>
      </c>
      <c r="K139" s="124"/>
      <c r="L139" s="124"/>
      <c r="M139" s="156">
        <v>164</v>
      </c>
      <c r="N139" s="113"/>
      <c r="O139" s="124"/>
      <c r="P139" s="124"/>
      <c r="Q139" s="156"/>
      <c r="R139" s="113"/>
      <c r="S139" s="124"/>
      <c r="T139" s="124"/>
      <c r="U139" s="156"/>
      <c r="V139" s="113"/>
      <c r="W139" s="124"/>
      <c r="X139" s="124"/>
      <c r="Y139" s="208"/>
      <c r="Z139" s="1105"/>
      <c r="AA139" s="1348"/>
      <c r="AB139" s="1338"/>
      <c r="AC139" s="1117"/>
      <c r="AD139" s="2"/>
    </row>
    <row r="140" spans="1:30" s="285" customFormat="1" ht="28.5" customHeight="1">
      <c r="A140" s="1028" t="s">
        <v>19</v>
      </c>
      <c r="B140" s="1030" t="s">
        <v>15</v>
      </c>
      <c r="C140" s="1032" t="s">
        <v>37</v>
      </c>
      <c r="D140" s="1077" t="s">
        <v>95</v>
      </c>
      <c r="E140" s="1086" t="s">
        <v>24</v>
      </c>
      <c r="F140" s="1032"/>
      <c r="G140" s="1080" t="s">
        <v>17</v>
      </c>
      <c r="H140" s="1080" t="s">
        <v>17</v>
      </c>
      <c r="I140" s="473" t="s">
        <v>18</v>
      </c>
      <c r="J140" s="81"/>
      <c r="K140" s="81"/>
      <c r="L140" s="81"/>
      <c r="M140" s="109"/>
      <c r="N140" s="200">
        <v>4.5999999999999996</v>
      </c>
      <c r="O140" s="82"/>
      <c r="P140" s="82"/>
      <c r="Q140" s="108">
        <v>4.5999999999999996</v>
      </c>
      <c r="R140" s="106">
        <v>290</v>
      </c>
      <c r="S140" s="81"/>
      <c r="T140" s="81"/>
      <c r="U140" s="109">
        <v>290</v>
      </c>
      <c r="V140" s="106">
        <v>175</v>
      </c>
      <c r="W140" s="81"/>
      <c r="X140" s="81"/>
      <c r="Y140" s="86">
        <v>175</v>
      </c>
      <c r="Z140" s="1103" t="s">
        <v>215</v>
      </c>
      <c r="AA140" s="252">
        <v>1</v>
      </c>
      <c r="AB140" s="1336"/>
      <c r="AC140" s="1115">
        <v>1</v>
      </c>
      <c r="AD140" s="2"/>
    </row>
    <row r="141" spans="1:30" s="285" customFormat="1" ht="25.5" customHeight="1" thickBot="1">
      <c r="A141" s="1029"/>
      <c r="B141" s="1031"/>
      <c r="C141" s="1076"/>
      <c r="D141" s="1079"/>
      <c r="E141" s="1087"/>
      <c r="F141" s="1076"/>
      <c r="G141" s="1082"/>
      <c r="H141" s="1082"/>
      <c r="I141" s="474" t="s">
        <v>9</v>
      </c>
      <c r="J141" s="124"/>
      <c r="K141" s="124"/>
      <c r="L141" s="124"/>
      <c r="M141" s="156"/>
      <c r="N141" s="113">
        <v>4.5999999999999996</v>
      </c>
      <c r="O141" s="124"/>
      <c r="P141" s="124"/>
      <c r="Q141" s="156">
        <v>4.5999999999999996</v>
      </c>
      <c r="R141" s="113">
        <f>R140</f>
        <v>290</v>
      </c>
      <c r="S141" s="124"/>
      <c r="T141" s="124"/>
      <c r="U141" s="156">
        <f>U140</f>
        <v>290</v>
      </c>
      <c r="V141" s="113">
        <f>V140</f>
        <v>175</v>
      </c>
      <c r="W141" s="124"/>
      <c r="X141" s="124"/>
      <c r="Y141" s="153">
        <f>Y140</f>
        <v>175</v>
      </c>
      <c r="Z141" s="1105"/>
      <c r="AA141" s="913">
        <v>1</v>
      </c>
      <c r="AB141" s="1338"/>
      <c r="AC141" s="1117"/>
      <c r="AD141" s="2"/>
    </row>
    <row r="142" spans="1:30" s="285" customFormat="1" ht="30.75" customHeight="1">
      <c r="A142" s="1028" t="s">
        <v>19</v>
      </c>
      <c r="B142" s="1030" t="s">
        <v>15</v>
      </c>
      <c r="C142" s="1032" t="s">
        <v>38</v>
      </c>
      <c r="D142" s="1077" t="s">
        <v>96</v>
      </c>
      <c r="E142" s="1086" t="s">
        <v>40</v>
      </c>
      <c r="F142" s="1032"/>
      <c r="G142" s="1080" t="s">
        <v>17</v>
      </c>
      <c r="H142" s="1080" t="s">
        <v>17</v>
      </c>
      <c r="I142" s="473" t="s">
        <v>18</v>
      </c>
      <c r="J142" s="81"/>
      <c r="K142" s="81"/>
      <c r="L142" s="81"/>
      <c r="M142" s="109"/>
      <c r="N142" s="200">
        <v>13</v>
      </c>
      <c r="O142" s="82"/>
      <c r="P142" s="82"/>
      <c r="Q142" s="108">
        <v>13</v>
      </c>
      <c r="R142" s="106">
        <v>10</v>
      </c>
      <c r="S142" s="81"/>
      <c r="T142" s="81"/>
      <c r="U142" s="109">
        <v>10</v>
      </c>
      <c r="V142" s="106">
        <v>15</v>
      </c>
      <c r="W142" s="81"/>
      <c r="X142" s="81"/>
      <c r="Y142" s="107">
        <v>15</v>
      </c>
      <c r="Z142" s="1103" t="s">
        <v>259</v>
      </c>
      <c r="AA142" s="1346">
        <v>0.3</v>
      </c>
      <c r="AB142" s="1336">
        <v>0.5</v>
      </c>
      <c r="AC142" s="1115" t="s">
        <v>97</v>
      </c>
      <c r="AD142" s="2"/>
    </row>
    <row r="143" spans="1:30" s="285" customFormat="1" ht="32.25" customHeight="1" thickBot="1">
      <c r="A143" s="1029"/>
      <c r="B143" s="1031"/>
      <c r="C143" s="1076"/>
      <c r="D143" s="1079"/>
      <c r="E143" s="1087"/>
      <c r="F143" s="1076"/>
      <c r="G143" s="1082"/>
      <c r="H143" s="1082"/>
      <c r="I143" s="474" t="s">
        <v>9</v>
      </c>
      <c r="J143" s="124"/>
      <c r="K143" s="124"/>
      <c r="L143" s="124"/>
      <c r="M143" s="156"/>
      <c r="N143" s="113">
        <v>13</v>
      </c>
      <c r="O143" s="124"/>
      <c r="P143" s="124"/>
      <c r="Q143" s="156">
        <v>13</v>
      </c>
      <c r="R143" s="113">
        <f>R142</f>
        <v>10</v>
      </c>
      <c r="S143" s="124"/>
      <c r="T143" s="124"/>
      <c r="U143" s="156">
        <f>U142</f>
        <v>10</v>
      </c>
      <c r="V143" s="113">
        <f>V142</f>
        <v>15</v>
      </c>
      <c r="W143" s="124"/>
      <c r="X143" s="124"/>
      <c r="Y143" s="153">
        <f>Y142</f>
        <v>15</v>
      </c>
      <c r="Z143" s="1105"/>
      <c r="AA143" s="1348"/>
      <c r="AB143" s="1338"/>
      <c r="AC143" s="1117"/>
      <c r="AD143" s="2"/>
    </row>
    <row r="144" spans="1:30" s="285" customFormat="1" ht="27.75" customHeight="1">
      <c r="A144" s="1028" t="s">
        <v>19</v>
      </c>
      <c r="B144" s="1030" t="s">
        <v>15</v>
      </c>
      <c r="C144" s="1032" t="s">
        <v>40</v>
      </c>
      <c r="D144" s="1077" t="s">
        <v>195</v>
      </c>
      <c r="E144" s="1086" t="s">
        <v>24</v>
      </c>
      <c r="F144" s="1032"/>
      <c r="G144" s="1080" t="s">
        <v>17</v>
      </c>
      <c r="H144" s="1080" t="s">
        <v>17</v>
      </c>
      <c r="I144" s="473" t="s">
        <v>18</v>
      </c>
      <c r="J144" s="81"/>
      <c r="K144" s="81"/>
      <c r="L144" s="81"/>
      <c r="M144" s="109"/>
      <c r="N144" s="200">
        <v>29</v>
      </c>
      <c r="O144" s="82"/>
      <c r="P144" s="82"/>
      <c r="Q144" s="108">
        <v>29</v>
      </c>
      <c r="R144" s="106"/>
      <c r="S144" s="81"/>
      <c r="T144" s="81"/>
      <c r="U144" s="109"/>
      <c r="V144" s="106"/>
      <c r="W144" s="81"/>
      <c r="X144" s="81"/>
      <c r="Y144" s="107"/>
      <c r="Z144" s="1103" t="s">
        <v>198</v>
      </c>
      <c r="AA144" s="487">
        <v>1</v>
      </c>
      <c r="AB144" s="40"/>
      <c r="AC144" s="1115"/>
      <c r="AD144" s="2"/>
    </row>
    <row r="145" spans="1:30" s="285" customFormat="1" ht="27.75" customHeight="1">
      <c r="A145" s="1048"/>
      <c r="B145" s="1074"/>
      <c r="C145" s="1075"/>
      <c r="D145" s="1078"/>
      <c r="E145" s="1394"/>
      <c r="F145" s="1075"/>
      <c r="G145" s="1081"/>
      <c r="H145" s="1081"/>
      <c r="I145" s="907" t="s">
        <v>26</v>
      </c>
      <c r="J145" s="83"/>
      <c r="K145" s="83"/>
      <c r="L145" s="83"/>
      <c r="M145" s="198"/>
      <c r="N145" s="168"/>
      <c r="O145" s="84"/>
      <c r="P145" s="84"/>
      <c r="Q145" s="199"/>
      <c r="R145" s="85">
        <v>290</v>
      </c>
      <c r="S145" s="83"/>
      <c r="T145" s="83"/>
      <c r="U145" s="198">
        <v>290</v>
      </c>
      <c r="V145" s="85">
        <v>290</v>
      </c>
      <c r="W145" s="83"/>
      <c r="X145" s="83"/>
      <c r="Y145" s="86">
        <v>290</v>
      </c>
      <c r="Z145" s="1495"/>
      <c r="AA145" s="914">
        <v>1</v>
      </c>
      <c r="AB145" s="915">
        <v>1</v>
      </c>
      <c r="AC145" s="1494"/>
      <c r="AD145" s="2"/>
    </row>
    <row r="146" spans="1:30" s="285" customFormat="1" ht="22.5" customHeight="1" thickBot="1">
      <c r="A146" s="1029"/>
      <c r="B146" s="1031"/>
      <c r="C146" s="1076"/>
      <c r="D146" s="1079"/>
      <c r="E146" s="1087"/>
      <c r="F146" s="1076"/>
      <c r="G146" s="1082"/>
      <c r="H146" s="1082"/>
      <c r="I146" s="474" t="s">
        <v>9</v>
      </c>
      <c r="J146" s="124"/>
      <c r="K146" s="124"/>
      <c r="L146" s="124"/>
      <c r="M146" s="156"/>
      <c r="N146" s="113">
        <f>SUM(N144+N145)</f>
        <v>29</v>
      </c>
      <c r="O146" s="124"/>
      <c r="P146" s="124"/>
      <c r="Q146" s="156">
        <f>SUM(Q144+Q145)</f>
        <v>29</v>
      </c>
      <c r="R146" s="113">
        <f>SUM(R144:R145)</f>
        <v>290</v>
      </c>
      <c r="S146" s="124"/>
      <c r="T146" s="124"/>
      <c r="U146" s="156">
        <f>SUM(U144:U145)</f>
        <v>290</v>
      </c>
      <c r="V146" s="113">
        <f>SUM(V144:V145)</f>
        <v>290</v>
      </c>
      <c r="W146" s="156"/>
      <c r="X146" s="156"/>
      <c r="Y146" s="156">
        <f>SUM(Y144:Y145)</f>
        <v>290</v>
      </c>
      <c r="Z146" s="916" t="s">
        <v>197</v>
      </c>
      <c r="AA146" s="917"/>
      <c r="AB146" s="918">
        <v>4</v>
      </c>
      <c r="AC146" s="919" t="s">
        <v>216</v>
      </c>
      <c r="AD146" s="2"/>
    </row>
    <row r="147" spans="1:30" s="285" customFormat="1" ht="29.25" customHeight="1">
      <c r="A147" s="1028" t="s">
        <v>19</v>
      </c>
      <c r="B147" s="1030" t="s">
        <v>15</v>
      </c>
      <c r="C147" s="1032" t="s">
        <v>42</v>
      </c>
      <c r="D147" s="1077" t="s">
        <v>254</v>
      </c>
      <c r="E147" s="1086" t="s">
        <v>24</v>
      </c>
      <c r="F147" s="1032"/>
      <c r="G147" s="1080" t="s">
        <v>17</v>
      </c>
      <c r="H147" s="1080" t="s">
        <v>17</v>
      </c>
      <c r="I147" s="473" t="s">
        <v>18</v>
      </c>
      <c r="J147" s="81"/>
      <c r="K147" s="81"/>
      <c r="L147" s="81"/>
      <c r="M147" s="109"/>
      <c r="N147" s="200">
        <v>29</v>
      </c>
      <c r="O147" s="82"/>
      <c r="P147" s="82"/>
      <c r="Q147" s="108">
        <v>29</v>
      </c>
      <c r="R147" s="106"/>
      <c r="S147" s="81"/>
      <c r="T147" s="81"/>
      <c r="U147" s="109"/>
      <c r="V147" s="106">
        <v>145</v>
      </c>
      <c r="W147" s="81"/>
      <c r="X147" s="81"/>
      <c r="Y147" s="107">
        <v>145</v>
      </c>
      <c r="Z147" s="1103" t="s">
        <v>197</v>
      </c>
      <c r="AA147" s="1346"/>
      <c r="AB147" s="1336" t="s">
        <v>98</v>
      </c>
      <c r="AC147" s="1115"/>
      <c r="AD147" s="2"/>
    </row>
    <row r="148" spans="1:30" s="285" customFormat="1" ht="25.5" customHeight="1" thickBot="1">
      <c r="A148" s="1029"/>
      <c r="B148" s="1031"/>
      <c r="C148" s="1076"/>
      <c r="D148" s="1079"/>
      <c r="E148" s="1087"/>
      <c r="F148" s="1076"/>
      <c r="G148" s="1082"/>
      <c r="H148" s="1082"/>
      <c r="I148" s="474" t="s">
        <v>9</v>
      </c>
      <c r="J148" s="124"/>
      <c r="K148" s="124"/>
      <c r="L148" s="124"/>
      <c r="M148" s="156"/>
      <c r="N148" s="113">
        <v>29</v>
      </c>
      <c r="O148" s="124"/>
      <c r="P148" s="124"/>
      <c r="Q148" s="156">
        <v>29</v>
      </c>
      <c r="R148" s="113"/>
      <c r="S148" s="124"/>
      <c r="T148" s="124"/>
      <c r="U148" s="156"/>
      <c r="V148" s="113">
        <v>145</v>
      </c>
      <c r="W148" s="124"/>
      <c r="X148" s="124"/>
      <c r="Y148" s="153">
        <v>145</v>
      </c>
      <c r="Z148" s="1105"/>
      <c r="AA148" s="1348"/>
      <c r="AB148" s="1338"/>
      <c r="AC148" s="1117"/>
      <c r="AD148" s="2"/>
    </row>
    <row r="149" spans="1:30" s="285" customFormat="1" ht="17.25" customHeight="1">
      <c r="A149" s="1028" t="s">
        <v>19</v>
      </c>
      <c r="B149" s="1030" t="s">
        <v>15</v>
      </c>
      <c r="C149" s="1032" t="s">
        <v>44</v>
      </c>
      <c r="D149" s="1339" t="s">
        <v>165</v>
      </c>
      <c r="E149" s="1086" t="s">
        <v>24</v>
      </c>
      <c r="F149" s="1086"/>
      <c r="G149" s="1080" t="s">
        <v>17</v>
      </c>
      <c r="H149" s="1080" t="s">
        <v>17</v>
      </c>
      <c r="I149" s="473" t="s">
        <v>26</v>
      </c>
      <c r="J149" s="81">
        <v>109.7</v>
      </c>
      <c r="K149" s="81"/>
      <c r="L149" s="81"/>
      <c r="M149" s="109">
        <v>109.7</v>
      </c>
      <c r="N149" s="200"/>
      <c r="O149" s="82"/>
      <c r="P149" s="82"/>
      <c r="Q149" s="108"/>
      <c r="R149" s="106"/>
      <c r="S149" s="81"/>
      <c r="T149" s="81"/>
      <c r="U149" s="109"/>
      <c r="V149" s="114"/>
      <c r="W149" s="118"/>
      <c r="X149" s="118"/>
      <c r="Y149" s="119"/>
      <c r="Z149" s="920" t="s">
        <v>199</v>
      </c>
      <c r="AA149" s="921">
        <v>1</v>
      </c>
      <c r="AB149" s="922"/>
      <c r="AC149" s="923"/>
      <c r="AD149" s="2"/>
    </row>
    <row r="150" spans="1:30" s="285" customFormat="1" ht="17.25" customHeight="1" thickBot="1">
      <c r="A150" s="1048"/>
      <c r="B150" s="1074"/>
      <c r="C150" s="1075"/>
      <c r="D150" s="1340"/>
      <c r="E150" s="1394"/>
      <c r="F150" s="1394"/>
      <c r="G150" s="1081"/>
      <c r="H150" s="1081"/>
      <c r="I150" s="907" t="s">
        <v>47</v>
      </c>
      <c r="J150" s="83">
        <v>6.72</v>
      </c>
      <c r="K150" s="83"/>
      <c r="L150" s="83"/>
      <c r="M150" s="198">
        <v>6.72</v>
      </c>
      <c r="N150" s="168"/>
      <c r="O150" s="84"/>
      <c r="P150" s="84"/>
      <c r="Q150" s="199"/>
      <c r="R150" s="85"/>
      <c r="S150" s="83"/>
      <c r="T150" s="83"/>
      <c r="U150" s="198"/>
      <c r="V150" s="110"/>
      <c r="W150" s="111"/>
      <c r="X150" s="111"/>
      <c r="Y150" s="163"/>
      <c r="Z150" s="924" t="s">
        <v>200</v>
      </c>
      <c r="AA150" s="925">
        <v>1</v>
      </c>
      <c r="AB150" s="926"/>
      <c r="AC150" s="927"/>
      <c r="AD150" s="2"/>
    </row>
    <row r="151" spans="1:30" s="285" customFormat="1" ht="16.5" customHeight="1">
      <c r="A151" s="1048"/>
      <c r="B151" s="1074"/>
      <c r="C151" s="1075"/>
      <c r="D151" s="1340"/>
      <c r="E151" s="1394"/>
      <c r="F151" s="1394"/>
      <c r="G151" s="1081"/>
      <c r="H151" s="1081"/>
      <c r="I151" s="907" t="s">
        <v>27</v>
      </c>
      <c r="J151" s="83">
        <v>46.05</v>
      </c>
      <c r="K151" s="83"/>
      <c r="L151" s="83"/>
      <c r="M151" s="198">
        <v>46.05</v>
      </c>
      <c r="N151" s="168"/>
      <c r="O151" s="84"/>
      <c r="P151" s="84"/>
      <c r="Q151" s="199"/>
      <c r="R151" s="110"/>
      <c r="S151" s="111"/>
      <c r="T151" s="111"/>
      <c r="U151" s="112"/>
      <c r="V151" s="110"/>
      <c r="W151" s="111"/>
      <c r="X151" s="111"/>
      <c r="Y151" s="163"/>
      <c r="Z151" s="1500"/>
      <c r="AA151" s="1569"/>
      <c r="AB151" s="1572"/>
      <c r="AC151" s="1575"/>
      <c r="AD151" s="2"/>
    </row>
    <row r="152" spans="1:30" s="285" customFormat="1" ht="25.5" customHeight="1">
      <c r="A152" s="1048"/>
      <c r="B152" s="1074"/>
      <c r="C152" s="1075"/>
      <c r="D152" s="1340"/>
      <c r="E152" s="1394"/>
      <c r="F152" s="1394"/>
      <c r="G152" s="1081"/>
      <c r="H152" s="1081"/>
      <c r="I152" s="928" t="s">
        <v>51</v>
      </c>
      <c r="J152" s="122">
        <v>2.1</v>
      </c>
      <c r="K152" s="122"/>
      <c r="L152" s="122"/>
      <c r="M152" s="123">
        <v>2.1</v>
      </c>
      <c r="N152" s="209"/>
      <c r="O152" s="120"/>
      <c r="P152" s="120"/>
      <c r="Q152" s="121"/>
      <c r="R152" s="115"/>
      <c r="S152" s="116"/>
      <c r="T152" s="116"/>
      <c r="U152" s="117"/>
      <c r="V152" s="115"/>
      <c r="W152" s="116"/>
      <c r="X152" s="116"/>
      <c r="Y152" s="164"/>
      <c r="Z152" s="1501"/>
      <c r="AA152" s="1570"/>
      <c r="AB152" s="1573"/>
      <c r="AC152" s="1576"/>
      <c r="AD152" s="2"/>
    </row>
    <row r="153" spans="1:30" s="285" customFormat="1" ht="17.25" customHeight="1" thickBot="1">
      <c r="A153" s="1029"/>
      <c r="B153" s="1031"/>
      <c r="C153" s="1076"/>
      <c r="D153" s="1341"/>
      <c r="E153" s="1087"/>
      <c r="F153" s="1087"/>
      <c r="G153" s="1082"/>
      <c r="H153" s="1082"/>
      <c r="I153" s="474" t="s">
        <v>9</v>
      </c>
      <c r="J153" s="124">
        <v>162.5</v>
      </c>
      <c r="K153" s="124"/>
      <c r="L153" s="124"/>
      <c r="M153" s="156">
        <v>162.5</v>
      </c>
      <c r="N153" s="113"/>
      <c r="O153" s="124"/>
      <c r="P153" s="124"/>
      <c r="Q153" s="156"/>
      <c r="R153" s="113"/>
      <c r="S153" s="124"/>
      <c r="T153" s="124"/>
      <c r="U153" s="156"/>
      <c r="V153" s="113"/>
      <c r="W153" s="124"/>
      <c r="X153" s="124"/>
      <c r="Y153" s="153"/>
      <c r="Z153" s="1502"/>
      <c r="AA153" s="1571"/>
      <c r="AB153" s="1574"/>
      <c r="AC153" s="1577"/>
      <c r="AD153" s="2"/>
    </row>
    <row r="154" spans="1:30" s="285" customFormat="1" ht="30" customHeight="1">
      <c r="A154" s="1028" t="s">
        <v>19</v>
      </c>
      <c r="B154" s="1030" t="s">
        <v>15</v>
      </c>
      <c r="C154" s="1106" t="s">
        <v>162</v>
      </c>
      <c r="D154" s="1109" t="s">
        <v>232</v>
      </c>
      <c r="E154" s="1112" t="s">
        <v>24</v>
      </c>
      <c r="F154" s="1106"/>
      <c r="G154" s="1088" t="s">
        <v>17</v>
      </c>
      <c r="H154" s="1088" t="s">
        <v>17</v>
      </c>
      <c r="I154" s="473" t="s">
        <v>27</v>
      </c>
      <c r="J154" s="81"/>
      <c r="K154" s="81"/>
      <c r="L154" s="81"/>
      <c r="M154" s="109"/>
      <c r="N154" s="200">
        <v>4.2</v>
      </c>
      <c r="O154" s="82"/>
      <c r="P154" s="82"/>
      <c r="Q154" s="640">
        <v>4.2</v>
      </c>
      <c r="R154" s="106"/>
      <c r="S154" s="81"/>
      <c r="T154" s="109"/>
      <c r="U154" s="107"/>
      <c r="V154" s="106">
        <v>132</v>
      </c>
      <c r="W154" s="81"/>
      <c r="X154" s="81"/>
      <c r="Y154" s="106">
        <v>132</v>
      </c>
      <c r="Z154" s="929" t="s">
        <v>233</v>
      </c>
      <c r="AA154" s="1118">
        <v>1</v>
      </c>
      <c r="AB154" s="1091"/>
      <c r="AC154" s="1094">
        <v>6.92</v>
      </c>
      <c r="AD154" s="2"/>
    </row>
    <row r="155" spans="1:30" s="285" customFormat="1" ht="17.25" customHeight="1">
      <c r="A155" s="1048"/>
      <c r="B155" s="1074"/>
      <c r="C155" s="1107"/>
      <c r="D155" s="1110"/>
      <c r="E155" s="1113"/>
      <c r="F155" s="1107"/>
      <c r="G155" s="1089"/>
      <c r="H155" s="1089"/>
      <c r="I155" s="907" t="s">
        <v>26</v>
      </c>
      <c r="J155" s="83"/>
      <c r="K155" s="83"/>
      <c r="L155" s="83"/>
      <c r="M155" s="198"/>
      <c r="N155" s="168">
        <v>24</v>
      </c>
      <c r="O155" s="84"/>
      <c r="P155" s="84"/>
      <c r="Q155" s="449">
        <v>24</v>
      </c>
      <c r="R155" s="85"/>
      <c r="S155" s="83"/>
      <c r="T155" s="198"/>
      <c r="U155" s="86"/>
      <c r="V155" s="85">
        <v>748</v>
      </c>
      <c r="W155" s="83"/>
      <c r="X155" s="83"/>
      <c r="Y155" s="85">
        <v>748</v>
      </c>
      <c r="Z155" s="1121" t="s">
        <v>234</v>
      </c>
      <c r="AA155" s="1119"/>
      <c r="AB155" s="1092"/>
      <c r="AC155" s="1095"/>
      <c r="AD155" s="2"/>
    </row>
    <row r="156" spans="1:30" s="285" customFormat="1" ht="17.25" customHeight="1" thickBot="1">
      <c r="A156" s="1029"/>
      <c r="B156" s="1031"/>
      <c r="C156" s="1108"/>
      <c r="D156" s="1111"/>
      <c r="E156" s="1114"/>
      <c r="F156" s="1108"/>
      <c r="G156" s="1090"/>
      <c r="H156" s="1090"/>
      <c r="I156" s="474" t="s">
        <v>9</v>
      </c>
      <c r="J156" s="124"/>
      <c r="K156" s="124"/>
      <c r="L156" s="124"/>
      <c r="M156" s="156"/>
      <c r="N156" s="113">
        <v>28.2</v>
      </c>
      <c r="O156" s="124"/>
      <c r="P156" s="124"/>
      <c r="Q156" s="152">
        <v>28.4</v>
      </c>
      <c r="R156" s="113"/>
      <c r="S156" s="156"/>
      <c r="T156" s="156"/>
      <c r="U156" s="153"/>
      <c r="V156" s="113">
        <v>880</v>
      </c>
      <c r="W156" s="124"/>
      <c r="X156" s="124"/>
      <c r="Y156" s="113">
        <v>880</v>
      </c>
      <c r="Z156" s="1122"/>
      <c r="AA156" s="1120"/>
      <c r="AB156" s="1093"/>
      <c r="AC156" s="1096"/>
      <c r="AD156" s="2"/>
    </row>
    <row r="157" spans="1:30" s="285" customFormat="1" ht="30" customHeight="1">
      <c r="A157" s="1028" t="s">
        <v>19</v>
      </c>
      <c r="B157" s="1030" t="s">
        <v>15</v>
      </c>
      <c r="C157" s="1106" t="s">
        <v>163</v>
      </c>
      <c r="D157" s="1109" t="s">
        <v>244</v>
      </c>
      <c r="E157" s="1112" t="s">
        <v>24</v>
      </c>
      <c r="F157" s="1106"/>
      <c r="G157" s="1088" t="s">
        <v>17</v>
      </c>
      <c r="H157" s="1088" t="s">
        <v>17</v>
      </c>
      <c r="I157" s="473" t="s">
        <v>27</v>
      </c>
      <c r="J157" s="81"/>
      <c r="K157" s="81"/>
      <c r="L157" s="81"/>
      <c r="M157" s="109"/>
      <c r="N157" s="200">
        <v>10.5</v>
      </c>
      <c r="O157" s="82"/>
      <c r="P157" s="82"/>
      <c r="Q157" s="640">
        <v>10.5</v>
      </c>
      <c r="R157" s="106"/>
      <c r="S157" s="81"/>
      <c r="T157" s="109"/>
      <c r="U157" s="107"/>
      <c r="V157" s="106"/>
      <c r="W157" s="81"/>
      <c r="X157" s="81"/>
      <c r="Y157" s="106"/>
      <c r="Z157" s="929" t="s">
        <v>245</v>
      </c>
      <c r="AA157" s="1118">
        <v>1</v>
      </c>
      <c r="AB157" s="1091"/>
      <c r="AC157" s="1094"/>
      <c r="AD157" s="2"/>
    </row>
    <row r="158" spans="1:30" s="285" customFormat="1" ht="17.25" customHeight="1">
      <c r="A158" s="1048"/>
      <c r="B158" s="1074"/>
      <c r="C158" s="1107"/>
      <c r="D158" s="1110"/>
      <c r="E158" s="1113"/>
      <c r="F158" s="1107"/>
      <c r="G158" s="1089"/>
      <c r="H158" s="1089"/>
      <c r="I158" s="907"/>
      <c r="J158" s="83"/>
      <c r="K158" s="83"/>
      <c r="L158" s="83"/>
      <c r="M158" s="198"/>
      <c r="N158" s="168"/>
      <c r="O158" s="84"/>
      <c r="P158" s="84"/>
      <c r="Q158" s="449"/>
      <c r="R158" s="85"/>
      <c r="S158" s="83"/>
      <c r="T158" s="198"/>
      <c r="U158" s="86"/>
      <c r="V158" s="85"/>
      <c r="W158" s="83"/>
      <c r="X158" s="83"/>
      <c r="Y158" s="85"/>
      <c r="Z158" s="1121"/>
      <c r="AA158" s="1119"/>
      <c r="AB158" s="1092"/>
      <c r="AC158" s="1095"/>
      <c r="AD158" s="2"/>
    </row>
    <row r="159" spans="1:30" s="285" customFormat="1" ht="17.25" customHeight="1" thickBot="1">
      <c r="A159" s="1029"/>
      <c r="B159" s="1031"/>
      <c r="C159" s="1108"/>
      <c r="D159" s="1111"/>
      <c r="E159" s="1114"/>
      <c r="F159" s="1108"/>
      <c r="G159" s="1090"/>
      <c r="H159" s="1090"/>
      <c r="I159" s="474" t="s">
        <v>9</v>
      </c>
      <c r="J159" s="124"/>
      <c r="K159" s="124"/>
      <c r="L159" s="124"/>
      <c r="M159" s="156"/>
      <c r="N159" s="113">
        <v>10.5</v>
      </c>
      <c r="O159" s="124"/>
      <c r="P159" s="156"/>
      <c r="Q159" s="153">
        <v>10.5</v>
      </c>
      <c r="R159" s="113"/>
      <c r="S159" s="156"/>
      <c r="T159" s="156"/>
      <c r="U159" s="153"/>
      <c r="V159" s="113"/>
      <c r="W159" s="124"/>
      <c r="X159" s="124"/>
      <c r="Y159" s="113"/>
      <c r="Z159" s="1122"/>
      <c r="AA159" s="1120"/>
      <c r="AB159" s="1093"/>
      <c r="AC159" s="1096"/>
      <c r="AD159" s="2"/>
    </row>
    <row r="160" spans="1:30" s="285" customFormat="1" ht="15.75" thickBot="1">
      <c r="A160" s="219" t="s">
        <v>19</v>
      </c>
      <c r="B160" s="221" t="s">
        <v>15</v>
      </c>
      <c r="C160" s="1100" t="s">
        <v>20</v>
      </c>
      <c r="D160" s="1101"/>
      <c r="E160" s="1101"/>
      <c r="F160" s="1101"/>
      <c r="G160" s="1101"/>
      <c r="H160" s="1101"/>
      <c r="I160" s="1102"/>
      <c r="J160" s="210">
        <f>SUM(J130+J133+J136+J139+J141+J143+J146+J148+J153+J159)</f>
        <v>326.5</v>
      </c>
      <c r="K160" s="213"/>
      <c r="L160" s="213"/>
      <c r="M160" s="211">
        <f>SUM(M130+M133+M136+M139+M141+M143+M146+M148+M153+M159)</f>
        <v>326.5</v>
      </c>
      <c r="N160" s="210">
        <f>SUM(N130+N133+N136+N139+N141+N143+N146+N148+N153+N156+N159)</f>
        <v>153.29999999999998</v>
      </c>
      <c r="O160" s="213"/>
      <c r="P160" s="213"/>
      <c r="Q160" s="212">
        <f>SUM(Q130+Q133+Q136+Q139+Q141+Q143+Q146+Q148+Q153+Q156+Q159)</f>
        <v>153.5</v>
      </c>
      <c r="R160" s="210">
        <f>SUM(R130+R133+R136+R139+R141+R143+R146+R148+R153+R159)</f>
        <v>1408.2</v>
      </c>
      <c r="S160" s="213"/>
      <c r="T160" s="213"/>
      <c r="U160" s="212">
        <f>SUM(U130+U133+U136+U139+U141+U143+U146+U148+U153+U159)</f>
        <v>1408.2</v>
      </c>
      <c r="V160" s="210">
        <f>SUM(V130+V133+V136+V139+V141+V143+V146+V148+V153+V156+V159)</f>
        <v>1940</v>
      </c>
      <c r="W160" s="213"/>
      <c r="X160" s="213"/>
      <c r="Y160" s="211">
        <f>SUM(Y130+Y133+Y136+Y139+Y141+Y143+Y146+Y148+Y153+Y156+Y159)</f>
        <v>1940</v>
      </c>
      <c r="Z160" s="1097"/>
      <c r="AA160" s="1098"/>
      <c r="AB160" s="1098"/>
      <c r="AC160" s="1099"/>
      <c r="AD160" s="2"/>
    </row>
    <row r="161" spans="1:30" s="285" customFormat="1" ht="15.75" thickBot="1">
      <c r="A161" s="220" t="s">
        <v>19</v>
      </c>
      <c r="B161" s="222" t="s">
        <v>24</v>
      </c>
      <c r="C161" s="1083" t="s">
        <v>99</v>
      </c>
      <c r="D161" s="1084"/>
      <c r="E161" s="1084"/>
      <c r="F161" s="1084"/>
      <c r="G161" s="1084"/>
      <c r="H161" s="1084"/>
      <c r="I161" s="1084"/>
      <c r="J161" s="1084"/>
      <c r="K161" s="1084"/>
      <c r="L161" s="1084"/>
      <c r="M161" s="1084"/>
      <c r="N161" s="1084"/>
      <c r="O161" s="1084"/>
      <c r="P161" s="1084"/>
      <c r="Q161" s="1084"/>
      <c r="R161" s="1084"/>
      <c r="S161" s="1084"/>
      <c r="T161" s="1084"/>
      <c r="U161" s="1084"/>
      <c r="V161" s="1084"/>
      <c r="W161" s="1084"/>
      <c r="X161" s="1084"/>
      <c r="Y161" s="1084"/>
      <c r="Z161" s="1084"/>
      <c r="AA161" s="1084"/>
      <c r="AB161" s="1084"/>
      <c r="AC161" s="1085"/>
      <c r="AD161" s="2"/>
    </row>
    <row r="162" spans="1:30" s="285" customFormat="1" ht="30.75" customHeight="1">
      <c r="A162" s="1028" t="s">
        <v>19</v>
      </c>
      <c r="B162" s="1030" t="s">
        <v>24</v>
      </c>
      <c r="C162" s="1032" t="s">
        <v>15</v>
      </c>
      <c r="D162" s="1077" t="s">
        <v>100</v>
      </c>
      <c r="E162" s="1086" t="s">
        <v>24</v>
      </c>
      <c r="F162" s="1032"/>
      <c r="G162" s="1080" t="s">
        <v>17</v>
      </c>
      <c r="H162" s="1080" t="s">
        <v>17</v>
      </c>
      <c r="I162" s="473" t="s">
        <v>27</v>
      </c>
      <c r="J162" s="819">
        <v>504.03</v>
      </c>
      <c r="K162" s="691"/>
      <c r="L162" s="691"/>
      <c r="M162" s="820">
        <v>504.03</v>
      </c>
      <c r="N162" s="200">
        <v>13.2</v>
      </c>
      <c r="O162" s="82"/>
      <c r="P162" s="82"/>
      <c r="Q162" s="108">
        <v>13.2</v>
      </c>
      <c r="R162" s="106"/>
      <c r="S162" s="81"/>
      <c r="T162" s="81"/>
      <c r="U162" s="109"/>
      <c r="V162" s="106"/>
      <c r="W162" s="81"/>
      <c r="X162" s="81"/>
      <c r="Y162" s="107"/>
      <c r="Z162" s="1103" t="s">
        <v>260</v>
      </c>
      <c r="AA162" s="1346" t="s">
        <v>182</v>
      </c>
      <c r="AB162" s="1336"/>
      <c r="AC162" s="1115"/>
      <c r="AD162" s="2"/>
    </row>
    <row r="163" spans="1:30" s="285" customFormat="1" ht="30.75" customHeight="1">
      <c r="A163" s="1048"/>
      <c r="B163" s="1074"/>
      <c r="C163" s="1075"/>
      <c r="D163" s="1078"/>
      <c r="E163" s="1394"/>
      <c r="F163" s="1075"/>
      <c r="G163" s="1081"/>
      <c r="H163" s="1081"/>
      <c r="I163" s="912" t="s">
        <v>18</v>
      </c>
      <c r="J163" s="836"/>
      <c r="K163" s="837"/>
      <c r="L163" s="837"/>
      <c r="M163" s="838"/>
      <c r="N163" s="206">
        <v>10</v>
      </c>
      <c r="O163" s="170"/>
      <c r="P163" s="170"/>
      <c r="Q163" s="207">
        <v>10</v>
      </c>
      <c r="R163" s="204"/>
      <c r="S163" s="169"/>
      <c r="T163" s="169"/>
      <c r="U163" s="205"/>
      <c r="V163" s="204"/>
      <c r="W163" s="169"/>
      <c r="X163" s="169"/>
      <c r="Y163" s="839"/>
      <c r="Z163" s="1104"/>
      <c r="AA163" s="1347"/>
      <c r="AB163" s="1337"/>
      <c r="AC163" s="1116"/>
      <c r="AD163" s="2"/>
    </row>
    <row r="164" spans="1:30" s="285" customFormat="1" ht="26.25" customHeight="1" thickBot="1">
      <c r="A164" s="1029"/>
      <c r="B164" s="1031"/>
      <c r="C164" s="1076"/>
      <c r="D164" s="1079"/>
      <c r="E164" s="1087"/>
      <c r="F164" s="1076"/>
      <c r="G164" s="1082"/>
      <c r="H164" s="1082"/>
      <c r="I164" s="474" t="s">
        <v>9</v>
      </c>
      <c r="J164" s="113">
        <f>J162</f>
        <v>504.03</v>
      </c>
      <c r="K164" s="124"/>
      <c r="L164" s="124"/>
      <c r="M164" s="156">
        <f>M162</f>
        <v>504.03</v>
      </c>
      <c r="N164" s="113">
        <v>23.2</v>
      </c>
      <c r="O164" s="124"/>
      <c r="P164" s="124"/>
      <c r="Q164" s="156">
        <v>23.2</v>
      </c>
      <c r="R164" s="113"/>
      <c r="S164" s="124"/>
      <c r="T164" s="124"/>
      <c r="U164" s="156"/>
      <c r="V164" s="113"/>
      <c r="W164" s="124"/>
      <c r="X164" s="124"/>
      <c r="Y164" s="153"/>
      <c r="Z164" s="1105"/>
      <c r="AA164" s="1348"/>
      <c r="AB164" s="1338"/>
      <c r="AC164" s="1117"/>
      <c r="AD164" s="2"/>
    </row>
    <row r="165" spans="1:30" s="285" customFormat="1" ht="25.5" customHeight="1">
      <c r="A165" s="1028" t="s">
        <v>19</v>
      </c>
      <c r="B165" s="1030" t="s">
        <v>24</v>
      </c>
      <c r="C165" s="1032" t="s">
        <v>19</v>
      </c>
      <c r="D165" s="1077" t="s">
        <v>101</v>
      </c>
      <c r="E165" s="1086" t="s">
        <v>24</v>
      </c>
      <c r="F165" s="1032"/>
      <c r="G165" s="1080" t="s">
        <v>17</v>
      </c>
      <c r="H165" s="1080" t="s">
        <v>17</v>
      </c>
      <c r="I165" s="473" t="s">
        <v>18</v>
      </c>
      <c r="J165" s="819">
        <v>24.62</v>
      </c>
      <c r="K165" s="691"/>
      <c r="L165" s="691"/>
      <c r="M165" s="820">
        <v>24.62</v>
      </c>
      <c r="N165" s="200">
        <v>24.6</v>
      </c>
      <c r="O165" s="82"/>
      <c r="P165" s="82"/>
      <c r="Q165" s="108">
        <v>24.6</v>
      </c>
      <c r="R165" s="106"/>
      <c r="S165" s="81"/>
      <c r="T165" s="81"/>
      <c r="U165" s="109"/>
      <c r="V165" s="106"/>
      <c r="W165" s="81"/>
      <c r="X165" s="81"/>
      <c r="Y165" s="107"/>
      <c r="Z165" s="1103" t="s">
        <v>102</v>
      </c>
      <c r="AA165" s="1346">
        <v>100</v>
      </c>
      <c r="AB165" s="1336"/>
      <c r="AC165" s="1115"/>
      <c r="AD165" s="2"/>
    </row>
    <row r="166" spans="1:30" s="285" customFormat="1" ht="30.75" customHeight="1" thickBot="1">
      <c r="A166" s="1029"/>
      <c r="B166" s="1031"/>
      <c r="C166" s="1076"/>
      <c r="D166" s="1079"/>
      <c r="E166" s="1087"/>
      <c r="F166" s="1076"/>
      <c r="G166" s="1082"/>
      <c r="H166" s="1082"/>
      <c r="I166" s="474" t="s">
        <v>9</v>
      </c>
      <c r="J166" s="113">
        <f>J165</f>
        <v>24.62</v>
      </c>
      <c r="K166" s="124"/>
      <c r="L166" s="124"/>
      <c r="M166" s="156">
        <f>M165</f>
        <v>24.62</v>
      </c>
      <c r="N166" s="113">
        <v>24.6</v>
      </c>
      <c r="O166" s="124"/>
      <c r="P166" s="124"/>
      <c r="Q166" s="156">
        <v>24.6</v>
      </c>
      <c r="R166" s="113"/>
      <c r="S166" s="124"/>
      <c r="T166" s="124"/>
      <c r="U166" s="156"/>
      <c r="V166" s="113"/>
      <c r="W166" s="124"/>
      <c r="X166" s="124"/>
      <c r="Y166" s="153"/>
      <c r="Z166" s="1105"/>
      <c r="AA166" s="1348"/>
      <c r="AB166" s="1338"/>
      <c r="AC166" s="1117"/>
      <c r="AD166" s="2"/>
    </row>
    <row r="167" spans="1:30" s="285" customFormat="1" ht="15.75" thickBot="1">
      <c r="A167" s="219" t="s">
        <v>19</v>
      </c>
      <c r="B167" s="221" t="s">
        <v>24</v>
      </c>
      <c r="C167" s="1100" t="s">
        <v>20</v>
      </c>
      <c r="D167" s="1101"/>
      <c r="E167" s="1101"/>
      <c r="F167" s="1101"/>
      <c r="G167" s="1101"/>
      <c r="H167" s="1101"/>
      <c r="I167" s="1102"/>
      <c r="J167" s="215">
        <f>SUM(J164+J166)</f>
        <v>528.65</v>
      </c>
      <c r="K167" s="213"/>
      <c r="L167" s="213"/>
      <c r="M167" s="216">
        <f>SUM(M164+M166)</f>
        <v>528.65</v>
      </c>
      <c r="N167" s="215">
        <f>SUM(N164+N166)</f>
        <v>47.8</v>
      </c>
      <c r="O167" s="213"/>
      <c r="P167" s="213"/>
      <c r="Q167" s="216">
        <f>SUM(Q164+Q166)</f>
        <v>47.8</v>
      </c>
      <c r="R167" s="215"/>
      <c r="S167" s="213"/>
      <c r="T167" s="213"/>
      <c r="U167" s="216"/>
      <c r="V167" s="215"/>
      <c r="W167" s="213"/>
      <c r="X167" s="213"/>
      <c r="Y167" s="216"/>
      <c r="Z167" s="1097"/>
      <c r="AA167" s="1098"/>
      <c r="AB167" s="1098"/>
      <c r="AC167" s="1099"/>
      <c r="AD167" s="2"/>
    </row>
    <row r="168" spans="1:30" s="285" customFormat="1" ht="15.75" thickBot="1">
      <c r="A168" s="220" t="s">
        <v>19</v>
      </c>
      <c r="B168" s="222" t="s">
        <v>31</v>
      </c>
      <c r="C168" s="1083" t="s">
        <v>103</v>
      </c>
      <c r="D168" s="1084"/>
      <c r="E168" s="1084"/>
      <c r="F168" s="1084"/>
      <c r="G168" s="1084"/>
      <c r="H168" s="1084"/>
      <c r="I168" s="1084"/>
      <c r="J168" s="1084"/>
      <c r="K168" s="1084"/>
      <c r="L168" s="1084"/>
      <c r="M168" s="1084"/>
      <c r="N168" s="1084"/>
      <c r="O168" s="1084"/>
      <c r="P168" s="1084"/>
      <c r="Q168" s="1084"/>
      <c r="R168" s="1084"/>
      <c r="S168" s="1084"/>
      <c r="T168" s="1084"/>
      <c r="U168" s="1084"/>
      <c r="V168" s="1084"/>
      <c r="W168" s="1084"/>
      <c r="X168" s="1084"/>
      <c r="Y168" s="1084"/>
      <c r="Z168" s="1084"/>
      <c r="AA168" s="1084"/>
      <c r="AB168" s="1084"/>
      <c r="AC168" s="1085"/>
      <c r="AD168" s="2"/>
    </row>
    <row r="169" spans="1:30" s="285" customFormat="1" ht="32.25" customHeight="1">
      <c r="A169" s="1028" t="s">
        <v>19</v>
      </c>
      <c r="B169" s="1030" t="s">
        <v>31</v>
      </c>
      <c r="C169" s="1032" t="s">
        <v>15</v>
      </c>
      <c r="D169" s="1077" t="s">
        <v>104</v>
      </c>
      <c r="E169" s="1086" t="s">
        <v>40</v>
      </c>
      <c r="F169" s="1032"/>
      <c r="G169" s="1080" t="s">
        <v>17</v>
      </c>
      <c r="H169" s="1080" t="s">
        <v>17</v>
      </c>
      <c r="I169" s="473" t="s">
        <v>18</v>
      </c>
      <c r="J169" s="81">
        <v>65.099999999999994</v>
      </c>
      <c r="K169" s="81">
        <v>65.099999999999994</v>
      </c>
      <c r="L169" s="81"/>
      <c r="M169" s="109"/>
      <c r="N169" s="200">
        <v>119.4</v>
      </c>
      <c r="O169" s="82">
        <v>119.4</v>
      </c>
      <c r="P169" s="82"/>
      <c r="Q169" s="108"/>
      <c r="R169" s="106">
        <v>60.8</v>
      </c>
      <c r="S169" s="81">
        <v>60.8</v>
      </c>
      <c r="T169" s="81"/>
      <c r="U169" s="109"/>
      <c r="V169" s="106">
        <v>60.8</v>
      </c>
      <c r="W169" s="81">
        <v>60.8</v>
      </c>
      <c r="X169" s="81"/>
      <c r="Y169" s="109"/>
      <c r="Z169" s="1103" t="s">
        <v>105</v>
      </c>
      <c r="AA169" s="1346">
        <v>1</v>
      </c>
      <c r="AB169" s="1336">
        <v>1</v>
      </c>
      <c r="AC169" s="1115">
        <v>1</v>
      </c>
      <c r="AD169" s="2"/>
    </row>
    <row r="170" spans="1:30" s="285" customFormat="1" ht="27" customHeight="1" thickBot="1">
      <c r="A170" s="1029"/>
      <c r="B170" s="1031"/>
      <c r="C170" s="1076"/>
      <c r="D170" s="1079"/>
      <c r="E170" s="1087"/>
      <c r="F170" s="1076"/>
      <c r="G170" s="1082"/>
      <c r="H170" s="1082"/>
      <c r="I170" s="474" t="s">
        <v>9</v>
      </c>
      <c r="J170" s="124">
        <v>65.099999999999994</v>
      </c>
      <c r="K170" s="124">
        <v>65.099999999999994</v>
      </c>
      <c r="L170" s="124"/>
      <c r="M170" s="156"/>
      <c r="N170" s="113">
        <f>N169</f>
        <v>119.4</v>
      </c>
      <c r="O170" s="124">
        <f>O169</f>
        <v>119.4</v>
      </c>
      <c r="P170" s="124"/>
      <c r="Q170" s="156"/>
      <c r="R170" s="113">
        <f>R169</f>
        <v>60.8</v>
      </c>
      <c r="S170" s="124">
        <f>S169</f>
        <v>60.8</v>
      </c>
      <c r="T170" s="124"/>
      <c r="U170" s="156"/>
      <c r="V170" s="113">
        <f>V169</f>
        <v>60.8</v>
      </c>
      <c r="W170" s="124">
        <f>W169</f>
        <v>60.8</v>
      </c>
      <c r="X170" s="124"/>
      <c r="Y170" s="156"/>
      <c r="Z170" s="1105"/>
      <c r="AA170" s="1348"/>
      <c r="AB170" s="1338"/>
      <c r="AC170" s="1117"/>
      <c r="AD170" s="2"/>
    </row>
    <row r="171" spans="1:30" s="285" customFormat="1" ht="15.75" thickBot="1">
      <c r="A171" s="219" t="s">
        <v>19</v>
      </c>
      <c r="B171" s="221" t="s">
        <v>31</v>
      </c>
      <c r="C171" s="1100" t="s">
        <v>20</v>
      </c>
      <c r="D171" s="1101"/>
      <c r="E171" s="1101"/>
      <c r="F171" s="1101"/>
      <c r="G171" s="1101"/>
      <c r="H171" s="1101"/>
      <c r="I171" s="1102"/>
      <c r="J171" s="215">
        <f>J170</f>
        <v>65.099999999999994</v>
      </c>
      <c r="K171" s="213">
        <f>K170</f>
        <v>65.099999999999994</v>
      </c>
      <c r="L171" s="213"/>
      <c r="M171" s="216"/>
      <c r="N171" s="215">
        <f>N170</f>
        <v>119.4</v>
      </c>
      <c r="O171" s="213">
        <f>O170</f>
        <v>119.4</v>
      </c>
      <c r="P171" s="213"/>
      <c r="Q171" s="216"/>
      <c r="R171" s="215">
        <f>R170</f>
        <v>60.8</v>
      </c>
      <c r="S171" s="213">
        <f>S170</f>
        <v>60.8</v>
      </c>
      <c r="T171" s="213"/>
      <c r="U171" s="216"/>
      <c r="V171" s="215">
        <f>V170</f>
        <v>60.8</v>
      </c>
      <c r="W171" s="213">
        <f>W170</f>
        <v>60.8</v>
      </c>
      <c r="X171" s="213"/>
      <c r="Y171" s="216"/>
      <c r="Z171" s="1097"/>
      <c r="AA171" s="1098"/>
      <c r="AB171" s="1098"/>
      <c r="AC171" s="1099"/>
      <c r="AD171" s="2"/>
    </row>
    <row r="172" spans="1:30" s="285" customFormat="1" ht="15.75" thickBot="1">
      <c r="A172" s="220" t="s">
        <v>19</v>
      </c>
      <c r="B172" s="222" t="s">
        <v>37</v>
      </c>
      <c r="C172" s="1083" t="s">
        <v>106</v>
      </c>
      <c r="D172" s="1084"/>
      <c r="E172" s="1084"/>
      <c r="F172" s="1084"/>
      <c r="G172" s="1084"/>
      <c r="H172" s="1084"/>
      <c r="I172" s="1084"/>
      <c r="J172" s="1084"/>
      <c r="K172" s="1084"/>
      <c r="L172" s="1084"/>
      <c r="M172" s="1084"/>
      <c r="N172" s="1084"/>
      <c r="O172" s="1084"/>
      <c r="P172" s="1084"/>
      <c r="Q172" s="1084"/>
      <c r="R172" s="1084"/>
      <c r="S172" s="1084"/>
      <c r="T172" s="1084"/>
      <c r="U172" s="1084"/>
      <c r="V172" s="1084"/>
      <c r="W172" s="1084"/>
      <c r="X172" s="1084"/>
      <c r="Y172" s="1084"/>
      <c r="Z172" s="1084"/>
      <c r="AA172" s="1084"/>
      <c r="AB172" s="1084"/>
      <c r="AC172" s="1085"/>
      <c r="AD172" s="2"/>
    </row>
    <row r="173" spans="1:30" s="285" customFormat="1" ht="46.5" customHeight="1" thickBot="1">
      <c r="A173" s="1028" t="s">
        <v>19</v>
      </c>
      <c r="B173" s="1030" t="s">
        <v>37</v>
      </c>
      <c r="C173" s="1032" t="s">
        <v>15</v>
      </c>
      <c r="D173" s="1077" t="s">
        <v>201</v>
      </c>
      <c r="E173" s="1086" t="s">
        <v>40</v>
      </c>
      <c r="F173" s="1032"/>
      <c r="G173" s="1080" t="s">
        <v>17</v>
      </c>
      <c r="H173" s="1080" t="s">
        <v>17</v>
      </c>
      <c r="I173" s="473" t="s">
        <v>18</v>
      </c>
      <c r="J173" s="81">
        <v>11.3</v>
      </c>
      <c r="K173" s="81">
        <v>11.3</v>
      </c>
      <c r="L173" s="81"/>
      <c r="M173" s="109"/>
      <c r="N173" s="200">
        <v>11.3</v>
      </c>
      <c r="O173" s="108">
        <v>11.3</v>
      </c>
      <c r="P173" s="82"/>
      <c r="Q173" s="108"/>
      <c r="R173" s="106">
        <v>11.3</v>
      </c>
      <c r="S173" s="109">
        <v>11.3</v>
      </c>
      <c r="T173" s="81"/>
      <c r="U173" s="109"/>
      <c r="V173" s="106">
        <v>11.3</v>
      </c>
      <c r="W173" s="109">
        <v>11.3</v>
      </c>
      <c r="X173" s="81"/>
      <c r="Y173" s="109"/>
      <c r="Z173" s="701" t="s">
        <v>249</v>
      </c>
      <c r="AA173" s="214">
        <v>150</v>
      </c>
      <c r="AB173" s="40">
        <v>140</v>
      </c>
      <c r="AC173" s="250">
        <v>140</v>
      </c>
      <c r="AD173" s="2"/>
    </row>
    <row r="174" spans="1:30" s="285" customFormat="1" ht="66.75" customHeight="1" thickBot="1">
      <c r="A174" s="1029"/>
      <c r="B174" s="1031"/>
      <c r="C174" s="1076"/>
      <c r="D174" s="1079"/>
      <c r="E174" s="1087"/>
      <c r="F174" s="1076"/>
      <c r="G174" s="1082"/>
      <c r="H174" s="1082"/>
      <c r="I174" s="474" t="s">
        <v>9</v>
      </c>
      <c r="J174" s="124">
        <v>11.3</v>
      </c>
      <c r="K174" s="124">
        <v>11.3</v>
      </c>
      <c r="L174" s="124"/>
      <c r="M174" s="156"/>
      <c r="N174" s="113">
        <v>11.3</v>
      </c>
      <c r="O174" s="156">
        <v>11.3</v>
      </c>
      <c r="P174" s="124"/>
      <c r="Q174" s="156"/>
      <c r="R174" s="113">
        <f>R173</f>
        <v>11.3</v>
      </c>
      <c r="S174" s="156">
        <f>S173</f>
        <v>11.3</v>
      </c>
      <c r="T174" s="124"/>
      <c r="U174" s="156"/>
      <c r="V174" s="113">
        <f>V173</f>
        <v>11.3</v>
      </c>
      <c r="W174" s="156">
        <f>W173</f>
        <v>11.3</v>
      </c>
      <c r="X174" s="124"/>
      <c r="Y174" s="156"/>
      <c r="Z174" s="930" t="s">
        <v>203</v>
      </c>
      <c r="AA174" s="931">
        <v>2</v>
      </c>
      <c r="AB174" s="932">
        <v>2</v>
      </c>
      <c r="AC174" s="933">
        <v>2</v>
      </c>
      <c r="AD174" s="2"/>
    </row>
    <row r="175" spans="1:30" s="285" customFormat="1" ht="27.75" customHeight="1" thickBot="1">
      <c r="A175" s="1028" t="s">
        <v>19</v>
      </c>
      <c r="B175" s="1030" t="s">
        <v>37</v>
      </c>
      <c r="C175" s="1641" t="s">
        <v>19</v>
      </c>
      <c r="D175" s="880" t="s">
        <v>107</v>
      </c>
      <c r="E175" s="1086" t="s">
        <v>40</v>
      </c>
      <c r="F175" s="1032"/>
      <c r="G175" s="1080" t="s">
        <v>17</v>
      </c>
      <c r="H175" s="1080" t="s">
        <v>17</v>
      </c>
      <c r="I175" s="473"/>
      <c r="J175" s="81"/>
      <c r="K175" s="81"/>
      <c r="L175" s="81"/>
      <c r="M175" s="109"/>
      <c r="N175" s="200"/>
      <c r="O175" s="82"/>
      <c r="P175" s="82"/>
      <c r="Q175" s="108"/>
      <c r="R175" s="106"/>
      <c r="S175" s="81"/>
      <c r="T175" s="81"/>
      <c r="U175" s="109"/>
      <c r="V175" s="106"/>
      <c r="W175" s="81"/>
      <c r="X175" s="81"/>
      <c r="Y175" s="109"/>
      <c r="Z175" s="1103" t="s">
        <v>108</v>
      </c>
      <c r="AA175" s="1346">
        <v>8887</v>
      </c>
      <c r="AB175" s="1336">
        <v>9000</v>
      </c>
      <c r="AC175" s="1115">
        <v>8943</v>
      </c>
      <c r="AD175" s="2"/>
    </row>
    <row r="176" spans="1:30" s="285" customFormat="1" ht="27.75" customHeight="1" thickBot="1">
      <c r="A176" s="1048"/>
      <c r="B176" s="1074"/>
      <c r="C176" s="1642"/>
      <c r="D176" s="880" t="s">
        <v>255</v>
      </c>
      <c r="E176" s="1394"/>
      <c r="F176" s="1075"/>
      <c r="G176" s="1081"/>
      <c r="H176" s="1081"/>
      <c r="I176" s="934" t="s">
        <v>18</v>
      </c>
      <c r="J176" s="807">
        <v>361</v>
      </c>
      <c r="K176" s="807">
        <v>361</v>
      </c>
      <c r="L176" s="807"/>
      <c r="M176" s="808"/>
      <c r="N176" s="809">
        <v>367.3</v>
      </c>
      <c r="O176" s="810">
        <v>367.3</v>
      </c>
      <c r="P176" s="810"/>
      <c r="Q176" s="811"/>
      <c r="R176" s="812">
        <v>381</v>
      </c>
      <c r="S176" s="807"/>
      <c r="T176" s="807"/>
      <c r="U176" s="808"/>
      <c r="V176" s="812">
        <v>381</v>
      </c>
      <c r="W176" s="807"/>
      <c r="X176" s="807"/>
      <c r="Y176" s="808"/>
      <c r="Z176" s="1104"/>
      <c r="AA176" s="1347"/>
      <c r="AB176" s="1337"/>
      <c r="AC176" s="1116"/>
      <c r="AD176" s="2"/>
    </row>
    <row r="177" spans="1:30" s="936" customFormat="1" ht="27.75" customHeight="1">
      <c r="A177" s="1048"/>
      <c r="B177" s="1074"/>
      <c r="C177" s="1642"/>
      <c r="D177" s="880" t="s">
        <v>256</v>
      </c>
      <c r="E177" s="1394"/>
      <c r="F177" s="1075"/>
      <c r="G177" s="1081"/>
      <c r="H177" s="1081"/>
      <c r="I177" s="935" t="s">
        <v>18</v>
      </c>
      <c r="J177" s="83">
        <v>191.6</v>
      </c>
      <c r="K177" s="83">
        <v>191.6</v>
      </c>
      <c r="L177" s="83"/>
      <c r="M177" s="198"/>
      <c r="N177" s="168">
        <v>206.9</v>
      </c>
      <c r="O177" s="84">
        <v>206.9</v>
      </c>
      <c r="P177" s="84"/>
      <c r="Q177" s="199"/>
      <c r="R177" s="85">
        <v>233.4</v>
      </c>
      <c r="S177" s="83"/>
      <c r="T177" s="83"/>
      <c r="U177" s="198"/>
      <c r="V177" s="85">
        <v>233.4</v>
      </c>
      <c r="W177" s="83"/>
      <c r="X177" s="83"/>
      <c r="Y177" s="86"/>
      <c r="Z177" s="1104"/>
      <c r="AA177" s="1347"/>
      <c r="AB177" s="1337"/>
      <c r="AC177" s="1116"/>
      <c r="AD177" s="806"/>
    </row>
    <row r="178" spans="1:30" s="285" customFormat="1" ht="27.75" customHeight="1">
      <c r="A178" s="1048"/>
      <c r="B178" s="1074"/>
      <c r="C178" s="1642"/>
      <c r="D178" s="813" t="s">
        <v>257</v>
      </c>
      <c r="E178" s="1394"/>
      <c r="F178" s="1075"/>
      <c r="G178" s="1081"/>
      <c r="H178" s="1081"/>
      <c r="I178" s="912" t="s">
        <v>18</v>
      </c>
      <c r="J178" s="169">
        <v>45.5</v>
      </c>
      <c r="K178" s="169">
        <v>45.5</v>
      </c>
      <c r="L178" s="169"/>
      <c r="M178" s="205"/>
      <c r="N178" s="206">
        <v>67.5</v>
      </c>
      <c r="O178" s="170">
        <v>39.5</v>
      </c>
      <c r="P178" s="170">
        <v>11.5</v>
      </c>
      <c r="Q178" s="207">
        <v>28</v>
      </c>
      <c r="R178" s="204">
        <v>51.7</v>
      </c>
      <c r="S178" s="169">
        <v>46.7</v>
      </c>
      <c r="T178" s="169">
        <v>11.5</v>
      </c>
      <c r="U178" s="205">
        <v>5</v>
      </c>
      <c r="V178" s="204">
        <v>51.7</v>
      </c>
      <c r="W178" s="169">
        <v>46.7</v>
      </c>
      <c r="X178" s="169">
        <v>11.5</v>
      </c>
      <c r="Y178" s="205">
        <v>5</v>
      </c>
      <c r="Z178" s="1104"/>
      <c r="AA178" s="1347"/>
      <c r="AB178" s="1337"/>
      <c r="AC178" s="1116"/>
      <c r="AD178" s="2"/>
    </row>
    <row r="179" spans="1:30" s="285" customFormat="1" ht="29.25" customHeight="1" thickBot="1">
      <c r="A179" s="1029"/>
      <c r="B179" s="1031"/>
      <c r="C179" s="1643"/>
      <c r="D179" s="813"/>
      <c r="E179" s="1087"/>
      <c r="F179" s="1076"/>
      <c r="G179" s="1082"/>
      <c r="H179" s="1082"/>
      <c r="I179" s="474" t="s">
        <v>9</v>
      </c>
      <c r="J179" s="124">
        <f>J176+J177+J178</f>
        <v>598.1</v>
      </c>
      <c r="K179" s="124">
        <f>K176+K177+K178</f>
        <v>598.1</v>
      </c>
      <c r="L179" s="124"/>
      <c r="M179" s="156"/>
      <c r="N179" s="113">
        <f>N176+N177+N178</f>
        <v>641.70000000000005</v>
      </c>
      <c r="O179" s="124">
        <f>O176+O177+O178</f>
        <v>613.70000000000005</v>
      </c>
      <c r="P179" s="124">
        <v>11.5</v>
      </c>
      <c r="Q179" s="156">
        <v>28</v>
      </c>
      <c r="R179" s="113">
        <f>R176+R177+R178</f>
        <v>666.1</v>
      </c>
      <c r="S179" s="124">
        <v>46.7</v>
      </c>
      <c r="T179" s="124">
        <v>11.5</v>
      </c>
      <c r="U179" s="156">
        <v>5</v>
      </c>
      <c r="V179" s="113">
        <f>V176+V177+V178</f>
        <v>666.1</v>
      </c>
      <c r="W179" s="124">
        <v>46.7</v>
      </c>
      <c r="X179" s="124">
        <v>11.5</v>
      </c>
      <c r="Y179" s="156">
        <v>5</v>
      </c>
      <c r="Z179" s="1105"/>
      <c r="AA179" s="1348"/>
      <c r="AB179" s="1338"/>
      <c r="AC179" s="1117"/>
      <c r="AD179" s="2"/>
    </row>
    <row r="180" spans="1:30" s="285" customFormat="1" ht="24.75" customHeight="1">
      <c r="A180" s="1028" t="s">
        <v>19</v>
      </c>
      <c r="B180" s="1538" t="s">
        <v>37</v>
      </c>
      <c r="C180" s="1540" t="s">
        <v>24</v>
      </c>
      <c r="D180" s="1535" t="s">
        <v>236</v>
      </c>
      <c r="E180" s="1086" t="s">
        <v>40</v>
      </c>
      <c r="F180" s="1032"/>
      <c r="G180" s="1080" t="s">
        <v>17</v>
      </c>
      <c r="H180" s="1080" t="s">
        <v>17</v>
      </c>
      <c r="I180" s="935" t="s">
        <v>27</v>
      </c>
      <c r="J180" s="816">
        <v>36.200000000000003</v>
      </c>
      <c r="K180" s="693"/>
      <c r="L180" s="817"/>
      <c r="M180" s="818">
        <v>36.200000000000003</v>
      </c>
      <c r="N180" s="814">
        <v>87.3</v>
      </c>
      <c r="O180" s="695"/>
      <c r="P180" s="695"/>
      <c r="Q180" s="815">
        <v>87.3</v>
      </c>
      <c r="R180" s="85"/>
      <c r="S180" s="83"/>
      <c r="T180" s="83"/>
      <c r="U180" s="86"/>
      <c r="V180" s="85"/>
      <c r="W180" s="83"/>
      <c r="X180" s="83"/>
      <c r="Y180" s="86"/>
      <c r="Z180" s="1103" t="s">
        <v>202</v>
      </c>
      <c r="AA180" s="1346"/>
      <c r="AB180" s="1336"/>
      <c r="AC180" s="1115"/>
      <c r="AD180" s="2"/>
    </row>
    <row r="181" spans="1:30" s="285" customFormat="1" ht="26.25" customHeight="1" thickBot="1">
      <c r="A181" s="1537"/>
      <c r="B181" s="1539"/>
      <c r="C181" s="1541"/>
      <c r="D181" s="1536"/>
      <c r="E181" s="1087"/>
      <c r="F181" s="1076"/>
      <c r="G181" s="1082"/>
      <c r="H181" s="1082"/>
      <c r="I181" s="455" t="s">
        <v>9</v>
      </c>
      <c r="J181" s="197">
        <v>36.200000000000003</v>
      </c>
      <c r="K181" s="450"/>
      <c r="L181" s="451"/>
      <c r="M181" s="452">
        <v>36.200000000000003</v>
      </c>
      <c r="N181" s="456">
        <v>87.3</v>
      </c>
      <c r="O181" s="457"/>
      <c r="P181" s="457"/>
      <c r="Q181" s="458">
        <v>87.3</v>
      </c>
      <c r="R181" s="453"/>
      <c r="S181" s="450"/>
      <c r="T181" s="450"/>
      <c r="U181" s="452"/>
      <c r="V181" s="454"/>
      <c r="W181" s="450"/>
      <c r="X181" s="450"/>
      <c r="Y181" s="452"/>
      <c r="Z181" s="1105"/>
      <c r="AA181" s="1348"/>
      <c r="AB181" s="1338"/>
      <c r="AC181" s="1117"/>
      <c r="AD181" s="2"/>
    </row>
    <row r="182" spans="1:30" s="285" customFormat="1" ht="26.25" customHeight="1">
      <c r="A182" s="1322" t="s">
        <v>19</v>
      </c>
      <c r="B182" s="1325" t="s">
        <v>37</v>
      </c>
      <c r="C182" s="1328" t="s">
        <v>31</v>
      </c>
      <c r="D182" s="279" t="s">
        <v>222</v>
      </c>
      <c r="E182" s="1086" t="s">
        <v>40</v>
      </c>
      <c r="F182" s="1032"/>
      <c r="G182" s="1080" t="s">
        <v>17</v>
      </c>
      <c r="H182" s="1080" t="s">
        <v>17</v>
      </c>
      <c r="I182" s="280" t="s">
        <v>18</v>
      </c>
      <c r="J182" s="691">
        <v>2.4</v>
      </c>
      <c r="K182" s="691">
        <v>2.4</v>
      </c>
      <c r="L182" s="324"/>
      <c r="M182" s="325"/>
      <c r="N182" s="330">
        <v>2.2999999999999998</v>
      </c>
      <c r="O182" s="331">
        <v>2.2999999999999998</v>
      </c>
      <c r="P182" s="332"/>
      <c r="Q182" s="333"/>
      <c r="R182" s="281">
        <v>2.2999999999999998</v>
      </c>
      <c r="S182" s="282">
        <v>2.2999999999999998</v>
      </c>
      <c r="T182" s="283"/>
      <c r="U182" s="284"/>
      <c r="V182" s="281">
        <v>2.2999999999999998</v>
      </c>
      <c r="W182" s="282">
        <v>2.2999999999999998</v>
      </c>
      <c r="X182" s="283"/>
      <c r="Y182" s="284"/>
      <c r="Z182" s="1344"/>
      <c r="AA182" s="1361"/>
      <c r="AB182" s="1361"/>
      <c r="AC182" s="1320"/>
      <c r="AD182" s="2"/>
    </row>
    <row r="183" spans="1:30" s="285" customFormat="1" ht="30" customHeight="1" thickBot="1">
      <c r="A183" s="1323"/>
      <c r="B183" s="1326"/>
      <c r="C183" s="1329"/>
      <c r="D183" s="286"/>
      <c r="E183" s="1087"/>
      <c r="F183" s="1075"/>
      <c r="G183" s="1081"/>
      <c r="H183" s="1081"/>
      <c r="I183" s="937" t="s">
        <v>9</v>
      </c>
      <c r="J183" s="357">
        <v>2.4</v>
      </c>
      <c r="K183" s="357">
        <v>2.4</v>
      </c>
      <c r="L183" s="288"/>
      <c r="M183" s="289"/>
      <c r="N183" s="290">
        <v>2.2999999999999998</v>
      </c>
      <c r="O183" s="291">
        <v>2.2999999999999998</v>
      </c>
      <c r="P183" s="287"/>
      <c r="Q183" s="288"/>
      <c r="R183" s="290">
        <v>2.2999999999999998</v>
      </c>
      <c r="S183" s="291">
        <v>2.2999999999999998</v>
      </c>
      <c r="T183" s="287"/>
      <c r="U183" s="289"/>
      <c r="V183" s="290">
        <v>2.2999999999999998</v>
      </c>
      <c r="W183" s="291">
        <v>2.2999999999999998</v>
      </c>
      <c r="X183" s="287"/>
      <c r="Y183" s="292"/>
      <c r="Z183" s="1345"/>
      <c r="AA183" s="1362"/>
      <c r="AB183" s="1362"/>
      <c r="AC183" s="1321"/>
      <c r="AD183" s="2"/>
    </row>
    <row r="184" spans="1:30" s="285" customFormat="1" ht="39" thickBot="1">
      <c r="A184" s="1323"/>
      <c r="B184" s="1326"/>
      <c r="C184" s="1329"/>
      <c r="D184" s="286" t="s">
        <v>223</v>
      </c>
      <c r="E184" s="268" t="s">
        <v>40</v>
      </c>
      <c r="F184" s="1075"/>
      <c r="G184" s="1081"/>
      <c r="H184" s="1081"/>
      <c r="I184" s="796" t="s">
        <v>18</v>
      </c>
      <c r="J184" s="692">
        <v>0.57999999999999996</v>
      </c>
      <c r="K184" s="692">
        <v>0.57999999999999996</v>
      </c>
      <c r="L184" s="326"/>
      <c r="M184" s="327"/>
      <c r="N184" s="334">
        <v>0.6</v>
      </c>
      <c r="O184" s="694">
        <v>0.6</v>
      </c>
      <c r="P184" s="335"/>
      <c r="Q184" s="336"/>
      <c r="R184" s="293">
        <v>0.6</v>
      </c>
      <c r="S184" s="294">
        <v>0.6</v>
      </c>
      <c r="T184" s="295"/>
      <c r="U184" s="296"/>
      <c r="V184" s="293">
        <v>0.6</v>
      </c>
      <c r="W184" s="294">
        <v>0.6</v>
      </c>
      <c r="X184" s="295"/>
      <c r="Y184" s="296"/>
      <c r="Z184" s="297" t="s">
        <v>224</v>
      </c>
      <c r="AA184" s="298">
        <v>20</v>
      </c>
      <c r="AB184" s="298">
        <v>10</v>
      </c>
      <c r="AC184" s="299">
        <v>8</v>
      </c>
      <c r="AD184" s="2"/>
    </row>
    <row r="185" spans="1:30" s="285" customFormat="1" ht="39" thickBot="1">
      <c r="A185" s="1323"/>
      <c r="B185" s="1326"/>
      <c r="C185" s="1329"/>
      <c r="D185" s="286" t="s">
        <v>225</v>
      </c>
      <c r="E185" s="269" t="s">
        <v>40</v>
      </c>
      <c r="F185" s="1075"/>
      <c r="G185" s="1081"/>
      <c r="H185" s="1081"/>
      <c r="I185" s="851" t="s">
        <v>18</v>
      </c>
      <c r="J185" s="852">
        <v>0.87</v>
      </c>
      <c r="K185" s="852">
        <v>0.87</v>
      </c>
      <c r="L185" s="853"/>
      <c r="M185" s="854"/>
      <c r="N185" s="313">
        <v>0.9</v>
      </c>
      <c r="O185" s="855">
        <v>0.9</v>
      </c>
      <c r="P185" s="310"/>
      <c r="Q185" s="311"/>
      <c r="R185" s="856">
        <v>0.9</v>
      </c>
      <c r="S185" s="857">
        <v>0.9</v>
      </c>
      <c r="T185" s="858"/>
      <c r="U185" s="859"/>
      <c r="V185" s="856">
        <v>0.9</v>
      </c>
      <c r="W185" s="857">
        <v>0.9</v>
      </c>
      <c r="X185" s="858"/>
      <c r="Y185" s="859"/>
      <c r="Z185" s="300" t="s">
        <v>226</v>
      </c>
      <c r="AA185" s="298">
        <v>5</v>
      </c>
      <c r="AB185" s="298">
        <v>3</v>
      </c>
      <c r="AC185" s="299">
        <v>5</v>
      </c>
      <c r="AD185" s="2"/>
    </row>
    <row r="186" spans="1:30" s="285" customFormat="1" ht="26.25" thickBot="1">
      <c r="A186" s="1324"/>
      <c r="B186" s="1327"/>
      <c r="C186" s="1330"/>
      <c r="D186" s="286" t="s">
        <v>227</v>
      </c>
      <c r="E186" s="301">
        <v>7</v>
      </c>
      <c r="F186" s="1076"/>
      <c r="G186" s="1082"/>
      <c r="H186" s="1082"/>
      <c r="I186" s="869" t="s">
        <v>18</v>
      </c>
      <c r="J186" s="870">
        <v>0.87</v>
      </c>
      <c r="K186" s="870">
        <v>0.87</v>
      </c>
      <c r="L186" s="871"/>
      <c r="M186" s="872"/>
      <c r="N186" s="290">
        <v>0.8</v>
      </c>
      <c r="O186" s="873">
        <v>0.8</v>
      </c>
      <c r="P186" s="287"/>
      <c r="Q186" s="288"/>
      <c r="R186" s="869">
        <v>0.8</v>
      </c>
      <c r="S186" s="874">
        <v>0.8</v>
      </c>
      <c r="T186" s="875"/>
      <c r="U186" s="876"/>
      <c r="V186" s="869">
        <v>0.8</v>
      </c>
      <c r="W186" s="874">
        <v>0.8</v>
      </c>
      <c r="X186" s="875"/>
      <c r="Y186" s="876"/>
      <c r="Z186" s="302" t="s">
        <v>228</v>
      </c>
      <c r="AA186" s="298">
        <v>3</v>
      </c>
      <c r="AB186" s="298">
        <v>3</v>
      </c>
      <c r="AC186" s="299">
        <v>3</v>
      </c>
      <c r="AD186" s="2"/>
    </row>
    <row r="187" spans="1:30" s="285" customFormat="1" ht="20.25" customHeight="1">
      <c r="A187" s="1322" t="s">
        <v>19</v>
      </c>
      <c r="B187" s="1325" t="s">
        <v>37</v>
      </c>
      <c r="C187" s="822" t="s">
        <v>37</v>
      </c>
      <c r="D187" s="1640" t="s">
        <v>229</v>
      </c>
      <c r="E187" s="303" t="s">
        <v>40</v>
      </c>
      <c r="F187" s="1614"/>
      <c r="G187" s="1620">
        <v>288712070</v>
      </c>
      <c r="H187" s="1623">
        <v>288712070</v>
      </c>
      <c r="I187" s="860" t="s">
        <v>18</v>
      </c>
      <c r="J187" s="692">
        <v>10.119999999999999</v>
      </c>
      <c r="K187" s="692">
        <v>10.119999999999999</v>
      </c>
      <c r="L187" s="861"/>
      <c r="M187" s="862"/>
      <c r="N187" s="334">
        <v>10.1</v>
      </c>
      <c r="O187" s="863">
        <v>10.1</v>
      </c>
      <c r="P187" s="863"/>
      <c r="Q187" s="864"/>
      <c r="R187" s="865">
        <v>10.1</v>
      </c>
      <c r="S187" s="866">
        <v>10.1</v>
      </c>
      <c r="T187" s="867"/>
      <c r="U187" s="868"/>
      <c r="V187" s="865">
        <v>10.1</v>
      </c>
      <c r="W187" s="866">
        <v>10.1</v>
      </c>
      <c r="X187" s="867"/>
      <c r="Y187" s="868"/>
      <c r="Z187" s="1520" t="s">
        <v>261</v>
      </c>
      <c r="AA187" s="1361">
        <v>2</v>
      </c>
      <c r="AB187" s="1361">
        <v>2</v>
      </c>
      <c r="AC187" s="1320">
        <v>2</v>
      </c>
      <c r="AD187" s="2"/>
    </row>
    <row r="188" spans="1:30" s="285" customFormat="1" ht="20.25" customHeight="1">
      <c r="A188" s="1323"/>
      <c r="B188" s="1326"/>
      <c r="C188" s="938"/>
      <c r="D188" s="1368"/>
      <c r="E188" s="306"/>
      <c r="F188" s="1615"/>
      <c r="G188" s="1621"/>
      <c r="H188" s="1624"/>
      <c r="I188" s="307"/>
      <c r="J188" s="693"/>
      <c r="K188" s="693"/>
      <c r="L188" s="328"/>
      <c r="M188" s="329"/>
      <c r="N188" s="339"/>
      <c r="O188" s="337"/>
      <c r="P188" s="337"/>
      <c r="Q188" s="338"/>
      <c r="R188" s="308"/>
      <c r="S188" s="304"/>
      <c r="T188" s="304"/>
      <c r="U188" s="305"/>
      <c r="V188" s="308"/>
      <c r="W188" s="304"/>
      <c r="X188" s="304"/>
      <c r="Y188" s="305"/>
      <c r="Z188" s="1368"/>
      <c r="AA188" s="1629"/>
      <c r="AB188" s="1629"/>
      <c r="AC188" s="1630"/>
      <c r="AD188" s="2"/>
    </row>
    <row r="189" spans="1:30" s="285" customFormat="1" ht="20.25" customHeight="1" thickBot="1">
      <c r="A189" s="1324"/>
      <c r="B189" s="1327"/>
      <c r="C189" s="939"/>
      <c r="D189" s="1633"/>
      <c r="E189" s="309"/>
      <c r="F189" s="1616"/>
      <c r="G189" s="1622"/>
      <c r="H189" s="1625"/>
      <c r="I189" s="940" t="s">
        <v>9</v>
      </c>
      <c r="J189" s="457">
        <v>10.1</v>
      </c>
      <c r="K189" s="457">
        <v>10.1</v>
      </c>
      <c r="L189" s="311"/>
      <c r="M189" s="312"/>
      <c r="N189" s="290">
        <v>10.1</v>
      </c>
      <c r="O189" s="291">
        <v>10.1</v>
      </c>
      <c r="P189" s="287"/>
      <c r="Q189" s="288"/>
      <c r="R189" s="313">
        <v>10.1</v>
      </c>
      <c r="S189" s="314">
        <v>10.1</v>
      </c>
      <c r="T189" s="310"/>
      <c r="U189" s="312"/>
      <c r="V189" s="290">
        <v>10.1</v>
      </c>
      <c r="W189" s="291">
        <v>10.1</v>
      </c>
      <c r="X189" s="315"/>
      <c r="Y189" s="316"/>
      <c r="Z189" s="1521"/>
      <c r="AA189" s="1362"/>
      <c r="AB189" s="1362"/>
      <c r="AC189" s="1321"/>
      <c r="AD189" s="2"/>
    </row>
    <row r="190" spans="1:30" s="285" customFormat="1" ht="15.75" thickBot="1">
      <c r="A190" s="270" t="s">
        <v>19</v>
      </c>
      <c r="B190" s="271" t="s">
        <v>37</v>
      </c>
      <c r="C190" s="1611" t="s">
        <v>20</v>
      </c>
      <c r="D190" s="1612"/>
      <c r="E190" s="1612"/>
      <c r="F190" s="1612"/>
      <c r="G190" s="1612"/>
      <c r="H190" s="1612"/>
      <c r="I190" s="1613"/>
      <c r="J190" s="215">
        <f>SUM(J174+J179+J181+J183+J189)</f>
        <v>658.1</v>
      </c>
      <c r="K190" s="213">
        <f>SUM(K174+K179+K181+K183+K189)</f>
        <v>621.9</v>
      </c>
      <c r="L190" s="272"/>
      <c r="M190" s="273">
        <v>36.200000000000003</v>
      </c>
      <c r="N190" s="361">
        <f>SUM(N174+N179+N181+N183+N189)</f>
        <v>752.69999999999993</v>
      </c>
      <c r="O190" s="213">
        <f>SUM(O174+O179+O181+O183+O189)</f>
        <v>637.4</v>
      </c>
      <c r="P190" s="213">
        <v>11.5</v>
      </c>
      <c r="Q190" s="272">
        <f>Q174+Q179+Q181+Q183+Q189</f>
        <v>115.3</v>
      </c>
      <c r="R190" s="362">
        <f>SUM(R174+R179+R183+R189)</f>
        <v>689.8</v>
      </c>
      <c r="S190" s="213">
        <f>SUM(S174+S179+S183+S189)</f>
        <v>70.399999999999991</v>
      </c>
      <c r="T190" s="213">
        <v>11.5</v>
      </c>
      <c r="U190" s="273">
        <v>5</v>
      </c>
      <c r="V190" s="361">
        <f>SUM(V174+V179+V183+V189)</f>
        <v>689.8</v>
      </c>
      <c r="W190" s="213">
        <f>SUM(W174+W179+W183+W189)</f>
        <v>70.399999999999991</v>
      </c>
      <c r="X190" s="213">
        <v>11.5</v>
      </c>
      <c r="Y190" s="363">
        <v>5</v>
      </c>
      <c r="Z190" s="1581"/>
      <c r="AA190" s="1582"/>
      <c r="AB190" s="1582"/>
      <c r="AC190" s="1583"/>
      <c r="AD190" s="2"/>
    </row>
    <row r="191" spans="1:30" s="372" customFormat="1" ht="15.75" thickBot="1">
      <c r="A191" s="27" t="s">
        <v>15</v>
      </c>
      <c r="B191" s="1374" t="s">
        <v>83</v>
      </c>
      <c r="C191" s="1375"/>
      <c r="D191" s="1375"/>
      <c r="E191" s="1375"/>
      <c r="F191" s="1375"/>
      <c r="G191" s="1375"/>
      <c r="H191" s="1375"/>
      <c r="I191" s="1376"/>
      <c r="J191" s="125">
        <f>SUM(J160+J167+J171+J190)</f>
        <v>1578.35</v>
      </c>
      <c r="K191" s="203">
        <f>SUM(K160+K167+K171+K190)</f>
        <v>687</v>
      </c>
      <c r="L191" s="203"/>
      <c r="M191" s="202">
        <f>SUM(M160+M167+M171+M190)</f>
        <v>891.35</v>
      </c>
      <c r="N191" s="125">
        <f>SUM(N160+N167+N171+N190)</f>
        <v>1073.1999999999998</v>
      </c>
      <c r="O191" s="125">
        <f>SUM(O160+O167+O171+O190)</f>
        <v>756.8</v>
      </c>
      <c r="P191" s="125">
        <v>11.5</v>
      </c>
      <c r="Q191" s="125">
        <f>SUM(Q160+Q167+Q171+Q190)</f>
        <v>316.60000000000002</v>
      </c>
      <c r="R191" s="125">
        <f>SUM(R160+R167+R171+R190)</f>
        <v>2158.8000000000002</v>
      </c>
      <c r="S191" s="203">
        <f>SUM(S160+S167+S171+S190)</f>
        <v>131.19999999999999</v>
      </c>
      <c r="T191" s="203">
        <v>11.5</v>
      </c>
      <c r="U191" s="202">
        <f>SUM(U160+U167+U171+U190)</f>
        <v>1413.2</v>
      </c>
      <c r="V191" s="125">
        <f>SUM(V160+V167+V171+V190)</f>
        <v>2690.6</v>
      </c>
      <c r="W191" s="203">
        <f>SUM(W160+W167+W171+W190)</f>
        <v>131.19999999999999</v>
      </c>
      <c r="X191" s="203">
        <v>11.5</v>
      </c>
      <c r="Y191" s="202">
        <f>SUM(Y160+Y167+Y171+Y190)</f>
        <v>1945</v>
      </c>
      <c r="Z191" s="36"/>
      <c r="AA191" s="37"/>
      <c r="AB191" s="37"/>
      <c r="AC191" s="38"/>
      <c r="AD191" s="1"/>
    </row>
    <row r="192" spans="1:30" s="372" customFormat="1" ht="22.5" customHeight="1" thickBot="1">
      <c r="A192" s="224" t="s">
        <v>24</v>
      </c>
      <c r="B192" s="1488" t="s">
        <v>75</v>
      </c>
      <c r="C192" s="1489"/>
      <c r="D192" s="1489"/>
      <c r="E192" s="1489"/>
      <c r="F192" s="1489"/>
      <c r="G192" s="1489"/>
      <c r="H192" s="1489"/>
      <c r="I192" s="1489"/>
      <c r="J192" s="1489"/>
      <c r="K192" s="1489"/>
      <c r="L192" s="1489"/>
      <c r="M192" s="1489"/>
      <c r="N192" s="1489"/>
      <c r="O192" s="1489"/>
      <c r="P192" s="1489"/>
      <c r="Q192" s="1489"/>
      <c r="R192" s="1489"/>
      <c r="S192" s="1489"/>
      <c r="T192" s="1489"/>
      <c r="U192" s="1489"/>
      <c r="V192" s="1489"/>
      <c r="W192" s="1489"/>
      <c r="X192" s="1489"/>
      <c r="Y192" s="1489"/>
      <c r="Z192" s="1489"/>
      <c r="AA192" s="1489"/>
      <c r="AB192" s="1489"/>
      <c r="AC192" s="1490"/>
      <c r="AD192" s="1"/>
    </row>
    <row r="193" spans="1:30" s="372" customFormat="1" ht="15.75" customHeight="1" thickBot="1">
      <c r="A193" s="225" t="s">
        <v>24</v>
      </c>
      <c r="B193" s="226" t="s">
        <v>15</v>
      </c>
      <c r="C193" s="1578" t="s">
        <v>76</v>
      </c>
      <c r="D193" s="1579"/>
      <c r="E193" s="1579"/>
      <c r="F193" s="1579"/>
      <c r="G193" s="1579"/>
      <c r="H193" s="1579"/>
      <c r="I193" s="1579"/>
      <c r="J193" s="1579"/>
      <c r="K193" s="1579"/>
      <c r="L193" s="1579"/>
      <c r="M193" s="1579"/>
      <c r="N193" s="1579"/>
      <c r="O193" s="1579"/>
      <c r="P193" s="1579"/>
      <c r="Q193" s="1579"/>
      <c r="R193" s="1579"/>
      <c r="S193" s="1579"/>
      <c r="T193" s="1579"/>
      <c r="U193" s="1579"/>
      <c r="V193" s="1579"/>
      <c r="W193" s="1579"/>
      <c r="X193" s="1579"/>
      <c r="Y193" s="1579"/>
      <c r="Z193" s="1579"/>
      <c r="AA193" s="1579"/>
      <c r="AB193" s="1579"/>
      <c r="AC193" s="1580"/>
      <c r="AD193" s="1"/>
    </row>
    <row r="194" spans="1:30" s="372" customFormat="1" ht="15" customHeight="1">
      <c r="A194" s="1481" t="s">
        <v>24</v>
      </c>
      <c r="B194" s="1626" t="s">
        <v>15</v>
      </c>
      <c r="C194" s="1485" t="s">
        <v>24</v>
      </c>
      <c r="D194" s="1475" t="s">
        <v>77</v>
      </c>
      <c r="E194" s="1608">
        <v>13</v>
      </c>
      <c r="F194" s="1472"/>
      <c r="G194" s="1491">
        <v>288712070</v>
      </c>
      <c r="H194" s="1491">
        <v>288712070</v>
      </c>
      <c r="I194" s="941" t="s">
        <v>26</v>
      </c>
      <c r="J194" s="340">
        <v>31.57</v>
      </c>
      <c r="K194" s="340"/>
      <c r="L194" s="341"/>
      <c r="M194" s="846">
        <v>31.57</v>
      </c>
      <c r="N194" s="849"/>
      <c r="O194" s="126"/>
      <c r="P194" s="127"/>
      <c r="Q194" s="128"/>
      <c r="R194" s="129"/>
      <c r="S194" s="130"/>
      <c r="T194" s="130"/>
      <c r="U194" s="131"/>
      <c r="V194" s="129"/>
      <c r="W194" s="130"/>
      <c r="X194" s="130"/>
      <c r="Y194" s="131"/>
      <c r="Z194" s="1472" t="s">
        <v>204</v>
      </c>
      <c r="AA194" s="1461">
        <v>1</v>
      </c>
      <c r="AB194" s="1589"/>
      <c r="AC194" s="1605"/>
      <c r="AD194" s="4"/>
    </row>
    <row r="195" spans="1:30" s="372" customFormat="1">
      <c r="A195" s="1482"/>
      <c r="B195" s="1627"/>
      <c r="C195" s="1486"/>
      <c r="D195" s="1476"/>
      <c r="E195" s="1609"/>
      <c r="F195" s="1473"/>
      <c r="G195" s="1492"/>
      <c r="H195" s="1492"/>
      <c r="I195" s="942" t="s">
        <v>27</v>
      </c>
      <c r="J195" s="342">
        <v>12.74</v>
      </c>
      <c r="K195" s="342"/>
      <c r="L195" s="343"/>
      <c r="M195" s="847">
        <v>12.74</v>
      </c>
      <c r="N195" s="850"/>
      <c r="O195" s="132"/>
      <c r="P195" s="133"/>
      <c r="Q195" s="134"/>
      <c r="R195" s="135"/>
      <c r="S195" s="136"/>
      <c r="T195" s="136"/>
      <c r="U195" s="137"/>
      <c r="V195" s="135"/>
      <c r="W195" s="136"/>
      <c r="X195" s="136"/>
      <c r="Y195" s="137"/>
      <c r="Z195" s="1473"/>
      <c r="AA195" s="1462"/>
      <c r="AB195" s="1590"/>
      <c r="AC195" s="1606"/>
      <c r="AD195" s="4"/>
    </row>
    <row r="196" spans="1:30" s="372" customFormat="1">
      <c r="A196" s="1482"/>
      <c r="B196" s="1627"/>
      <c r="C196" s="1486"/>
      <c r="D196" s="1476"/>
      <c r="E196" s="1609"/>
      <c r="F196" s="1473"/>
      <c r="G196" s="1492"/>
      <c r="H196" s="1492"/>
      <c r="I196" s="943" t="s">
        <v>47</v>
      </c>
      <c r="J196" s="344">
        <v>19.399999999999999</v>
      </c>
      <c r="K196" s="344"/>
      <c r="L196" s="345"/>
      <c r="M196" s="848">
        <v>19.399999999999999</v>
      </c>
      <c r="N196" s="730"/>
      <c r="O196" s="138"/>
      <c r="P196" s="61"/>
      <c r="Q196" s="62"/>
      <c r="R196" s="139"/>
      <c r="S196" s="140"/>
      <c r="T196" s="140"/>
      <c r="U196" s="141"/>
      <c r="V196" s="139"/>
      <c r="W196" s="140"/>
      <c r="X196" s="140"/>
      <c r="Y196" s="141"/>
      <c r="Z196" s="1473"/>
      <c r="AA196" s="1462"/>
      <c r="AB196" s="1590"/>
      <c r="AC196" s="1606"/>
      <c r="AD196" s="4"/>
    </row>
    <row r="197" spans="1:30" s="372" customFormat="1" ht="15.75" thickBot="1">
      <c r="A197" s="1483"/>
      <c r="B197" s="1628"/>
      <c r="C197" s="1487"/>
      <c r="D197" s="1477"/>
      <c r="E197" s="1610"/>
      <c r="F197" s="1474"/>
      <c r="G197" s="1493"/>
      <c r="H197" s="1493"/>
      <c r="I197" s="228" t="s">
        <v>9</v>
      </c>
      <c r="J197" s="346">
        <f>SUM(J194:J196)</f>
        <v>63.71</v>
      </c>
      <c r="K197" s="348"/>
      <c r="L197" s="347"/>
      <c r="M197" s="348">
        <f>SUM(M194:M196)</f>
        <v>63.71</v>
      </c>
      <c r="N197" s="766"/>
      <c r="O197" s="142"/>
      <c r="P197" s="142"/>
      <c r="Q197" s="188"/>
      <c r="R197" s="63"/>
      <c r="S197" s="142"/>
      <c r="T197" s="142"/>
      <c r="U197" s="188"/>
      <c r="V197" s="63"/>
      <c r="W197" s="64"/>
      <c r="X197" s="64"/>
      <c r="Y197" s="65"/>
      <c r="Z197" s="1474"/>
      <c r="AA197" s="1463"/>
      <c r="AB197" s="1591"/>
      <c r="AC197" s="1607"/>
      <c r="AD197" s="4"/>
    </row>
    <row r="198" spans="1:30" s="372" customFormat="1" ht="24" customHeight="1">
      <c r="A198" s="1484" t="s">
        <v>24</v>
      </c>
      <c r="B198" s="1030" t="s">
        <v>15</v>
      </c>
      <c r="C198" s="1106" t="s">
        <v>31</v>
      </c>
      <c r="D198" s="1367" t="s">
        <v>246</v>
      </c>
      <c r="E198" s="1112" t="s">
        <v>188</v>
      </c>
      <c r="F198" s="1560"/>
      <c r="G198" s="1478" t="s">
        <v>17</v>
      </c>
      <c r="H198" s="1478" t="s">
        <v>17</v>
      </c>
      <c r="I198" s="944" t="s">
        <v>27</v>
      </c>
      <c r="J198" s="166"/>
      <c r="K198" s="166"/>
      <c r="L198" s="166"/>
      <c r="M198" s="167"/>
      <c r="N198" s="317">
        <v>6</v>
      </c>
      <c r="O198" s="840"/>
      <c r="P198" s="842"/>
      <c r="Q198" s="318">
        <v>6</v>
      </c>
      <c r="R198" s="135">
        <v>35</v>
      </c>
      <c r="S198" s="137"/>
      <c r="T198" s="136"/>
      <c r="U198" s="137">
        <v>35</v>
      </c>
      <c r="V198" s="135">
        <v>23</v>
      </c>
      <c r="W198" s="137"/>
      <c r="X198" s="136"/>
      <c r="Y198" s="137">
        <v>23</v>
      </c>
      <c r="Z198" s="1520" t="s">
        <v>78</v>
      </c>
      <c r="AA198" s="1634"/>
      <c r="AB198" s="1631">
        <v>1</v>
      </c>
      <c r="AC198" s="1635"/>
      <c r="AD198" s="4"/>
    </row>
    <row r="199" spans="1:30" s="372" customFormat="1">
      <c r="A199" s="1048"/>
      <c r="B199" s="1074"/>
      <c r="C199" s="1107"/>
      <c r="D199" s="1592"/>
      <c r="E199" s="1113"/>
      <c r="F199" s="1561"/>
      <c r="G199" s="1479"/>
      <c r="H199" s="1479"/>
      <c r="I199" s="227" t="s">
        <v>26</v>
      </c>
      <c r="J199" s="165"/>
      <c r="K199" s="165"/>
      <c r="L199" s="165"/>
      <c r="M199" s="162"/>
      <c r="N199" s="319">
        <v>23</v>
      </c>
      <c r="O199" s="841"/>
      <c r="P199" s="320"/>
      <c r="Q199" s="321">
        <v>23</v>
      </c>
      <c r="R199" s="139">
        <v>139</v>
      </c>
      <c r="S199" s="141"/>
      <c r="T199" s="140"/>
      <c r="U199" s="141">
        <v>139</v>
      </c>
      <c r="V199" s="139">
        <v>93</v>
      </c>
      <c r="W199" s="141"/>
      <c r="X199" s="140"/>
      <c r="Y199" s="141">
        <v>93</v>
      </c>
      <c r="Z199" s="1368"/>
      <c r="AA199" s="1434"/>
      <c r="AB199" s="1632"/>
      <c r="AC199" s="1636"/>
      <c r="AD199" s="4"/>
    </row>
    <row r="200" spans="1:30" s="372" customFormat="1" ht="15.75" thickBot="1">
      <c r="A200" s="1029"/>
      <c r="B200" s="1031"/>
      <c r="C200" s="1108"/>
      <c r="D200" s="1369"/>
      <c r="E200" s="1114"/>
      <c r="F200" s="1562"/>
      <c r="G200" s="1480"/>
      <c r="H200" s="1480"/>
      <c r="I200" s="229" t="s">
        <v>9</v>
      </c>
      <c r="J200" s="64"/>
      <c r="K200" s="144"/>
      <c r="L200" s="144"/>
      <c r="M200" s="145"/>
      <c r="N200" s="322">
        <f>SUM(N198:N199)</f>
        <v>29</v>
      </c>
      <c r="O200" s="323"/>
      <c r="P200" s="346"/>
      <c r="Q200" s="323">
        <f>SUM(Q198:Q199)</f>
        <v>29</v>
      </c>
      <c r="R200" s="63">
        <f>SUM(R198:R199)</f>
        <v>174</v>
      </c>
      <c r="S200" s="143"/>
      <c r="T200" s="143"/>
      <c r="U200" s="143">
        <f>SUM(U198:U199)</f>
        <v>174</v>
      </c>
      <c r="V200" s="63">
        <v>116</v>
      </c>
      <c r="W200" s="143"/>
      <c r="X200" s="143"/>
      <c r="Y200" s="143">
        <v>116</v>
      </c>
      <c r="Z200" s="1633"/>
      <c r="AA200" s="1531"/>
      <c r="AB200" s="1594"/>
      <c r="AC200" s="1618"/>
      <c r="AD200" s="4"/>
    </row>
    <row r="201" spans="1:30" s="372" customFormat="1" ht="16.5" customHeight="1" thickBot="1">
      <c r="A201" s="233" t="s">
        <v>24</v>
      </c>
      <c r="B201" s="171" t="s">
        <v>15</v>
      </c>
      <c r="C201" s="996" t="s">
        <v>20</v>
      </c>
      <c r="D201" s="997"/>
      <c r="E201" s="997"/>
      <c r="F201" s="997"/>
      <c r="G201" s="997"/>
      <c r="H201" s="997"/>
      <c r="I201" s="1619"/>
      <c r="J201" s="146">
        <f>SUM(J197+J200)</f>
        <v>63.71</v>
      </c>
      <c r="K201" s="146"/>
      <c r="L201" s="146"/>
      <c r="M201" s="230">
        <f>SUM(M197+M200)</f>
        <v>63.71</v>
      </c>
      <c r="N201" s="231">
        <f>SUM(N197+N200)</f>
        <v>29</v>
      </c>
      <c r="O201" s="230"/>
      <c r="P201" s="146"/>
      <c r="Q201" s="230">
        <f>SUM(Q197+Q200)</f>
        <v>29</v>
      </c>
      <c r="R201" s="231">
        <f>SUM(R197+R200)</f>
        <v>174</v>
      </c>
      <c r="S201" s="230"/>
      <c r="T201" s="146"/>
      <c r="U201" s="230">
        <f>SUM(U197+U200)</f>
        <v>174</v>
      </c>
      <c r="V201" s="231">
        <f>SUM(V197+V200)</f>
        <v>116</v>
      </c>
      <c r="W201" s="232"/>
      <c r="X201" s="146"/>
      <c r="Y201" s="232">
        <f>SUM(Y197+Y200)</f>
        <v>116</v>
      </c>
      <c r="Z201" s="1458"/>
      <c r="AA201" s="1459"/>
      <c r="AB201" s="1459"/>
      <c r="AC201" s="1460"/>
      <c r="AD201" s="4"/>
    </row>
    <row r="202" spans="1:30" s="372" customFormat="1" ht="15.75" thickBot="1">
      <c r="A202" s="234" t="s">
        <v>24</v>
      </c>
      <c r="B202" s="171" t="s">
        <v>19</v>
      </c>
      <c r="C202" s="1497" t="s">
        <v>79</v>
      </c>
      <c r="D202" s="1498"/>
      <c r="E202" s="1498"/>
      <c r="F202" s="1498"/>
      <c r="G202" s="1498"/>
      <c r="H202" s="1498"/>
      <c r="I202" s="1498"/>
      <c r="J202" s="1498"/>
      <c r="K202" s="1498"/>
      <c r="L202" s="1498"/>
      <c r="M202" s="1498"/>
      <c r="N202" s="1498"/>
      <c r="O202" s="1498"/>
      <c r="P202" s="1498"/>
      <c r="Q202" s="1498"/>
      <c r="R202" s="1498"/>
      <c r="S202" s="1498"/>
      <c r="T202" s="1498"/>
      <c r="U202" s="1498"/>
      <c r="V202" s="1498"/>
      <c r="W202" s="1498"/>
      <c r="X202" s="1498"/>
      <c r="Y202" s="1498"/>
      <c r="Z202" s="1498"/>
      <c r="AA202" s="1498"/>
      <c r="AB202" s="1498"/>
      <c r="AC202" s="1499"/>
      <c r="AD202" s="4"/>
    </row>
    <row r="203" spans="1:30" s="372" customFormat="1" ht="25.5" customHeight="1">
      <c r="A203" s="1041" t="s">
        <v>24</v>
      </c>
      <c r="B203" s="1043" t="s">
        <v>19</v>
      </c>
      <c r="C203" s="1454" t="s">
        <v>15</v>
      </c>
      <c r="D203" s="1237" t="s">
        <v>205</v>
      </c>
      <c r="E203" s="1469">
        <v>13</v>
      </c>
      <c r="F203" s="1466"/>
      <c r="G203" s="1464">
        <v>288712070</v>
      </c>
      <c r="H203" s="1464">
        <v>288712070</v>
      </c>
      <c r="I203" s="19" t="s">
        <v>18</v>
      </c>
      <c r="J203" s="349">
        <v>13.58</v>
      </c>
      <c r="K203" s="350">
        <v>13.6</v>
      </c>
      <c r="L203" s="350"/>
      <c r="M203" s="350"/>
      <c r="N203" s="354">
        <v>15</v>
      </c>
      <c r="O203" s="355">
        <v>15</v>
      </c>
      <c r="P203" s="355"/>
      <c r="Q203" s="355"/>
      <c r="R203" s="147">
        <v>15</v>
      </c>
      <c r="S203" s="148">
        <v>15</v>
      </c>
      <c r="T203" s="148"/>
      <c r="U203" s="148"/>
      <c r="V203" s="147">
        <v>15</v>
      </c>
      <c r="W203" s="148">
        <v>15</v>
      </c>
      <c r="X203" s="148"/>
      <c r="Y203" s="148"/>
      <c r="Z203" s="1466" t="s">
        <v>80</v>
      </c>
      <c r="AA203" s="1532">
        <v>6</v>
      </c>
      <c r="AB203" s="1542">
        <v>6</v>
      </c>
      <c r="AC203" s="1544">
        <v>6</v>
      </c>
      <c r="AD203" s="4"/>
    </row>
    <row r="204" spans="1:30" s="372" customFormat="1" ht="27.75" customHeight="1" thickBot="1">
      <c r="A204" s="1236"/>
      <c r="B204" s="1047"/>
      <c r="C204" s="1456"/>
      <c r="D204" s="1238"/>
      <c r="E204" s="1471"/>
      <c r="F204" s="1467"/>
      <c r="G204" s="1465"/>
      <c r="H204" s="1465"/>
      <c r="I204" s="35" t="s">
        <v>9</v>
      </c>
      <c r="J204" s="152">
        <f>J203</f>
        <v>13.58</v>
      </c>
      <c r="K204" s="152">
        <f>K203</f>
        <v>13.6</v>
      </c>
      <c r="L204" s="124"/>
      <c r="M204" s="152"/>
      <c r="N204" s="356">
        <f>N203</f>
        <v>15</v>
      </c>
      <c r="O204" s="357">
        <f>SUM(O203)</f>
        <v>15</v>
      </c>
      <c r="P204" s="357"/>
      <c r="Q204" s="357"/>
      <c r="R204" s="152">
        <f>R203</f>
        <v>15</v>
      </c>
      <c r="S204" s="124">
        <f>SUM(S203)</f>
        <v>15</v>
      </c>
      <c r="T204" s="124"/>
      <c r="U204" s="124"/>
      <c r="V204" s="152">
        <f>V203</f>
        <v>15</v>
      </c>
      <c r="W204" s="124">
        <f>SUM(W203)</f>
        <v>15</v>
      </c>
      <c r="X204" s="124"/>
      <c r="Y204" s="124"/>
      <c r="Z204" s="1467"/>
      <c r="AA204" s="1533"/>
      <c r="AB204" s="1543"/>
      <c r="AC204" s="1545"/>
      <c r="AD204" s="4"/>
    </row>
    <row r="205" spans="1:30" s="372" customFormat="1" ht="22.5" customHeight="1" thickBot="1">
      <c r="A205" s="1041" t="s">
        <v>24</v>
      </c>
      <c r="B205" s="1043" t="s">
        <v>19</v>
      </c>
      <c r="C205" s="1454" t="s">
        <v>19</v>
      </c>
      <c r="D205" s="1237" t="s">
        <v>81</v>
      </c>
      <c r="E205" s="1469">
        <v>13</v>
      </c>
      <c r="F205" s="1466"/>
      <c r="G205" s="1464">
        <v>288712070</v>
      </c>
      <c r="H205" s="1464">
        <v>288712070</v>
      </c>
      <c r="I205" s="945" t="s">
        <v>82</v>
      </c>
      <c r="J205" s="351">
        <v>247.6</v>
      </c>
      <c r="K205" s="350">
        <v>247.6</v>
      </c>
      <c r="L205" s="350"/>
      <c r="M205" s="350"/>
      <c r="N205" s="358">
        <v>259.8</v>
      </c>
      <c r="O205" s="355">
        <v>259.8</v>
      </c>
      <c r="P205" s="355"/>
      <c r="Q205" s="355"/>
      <c r="R205" s="235">
        <v>345</v>
      </c>
      <c r="S205" s="148">
        <v>345</v>
      </c>
      <c r="T205" s="148"/>
      <c r="U205" s="148"/>
      <c r="V205" s="235">
        <v>345</v>
      </c>
      <c r="W205" s="148">
        <v>345</v>
      </c>
      <c r="X205" s="148"/>
      <c r="Y205" s="148"/>
      <c r="Z205" s="240" t="s">
        <v>206</v>
      </c>
      <c r="AA205" s="237">
        <v>15</v>
      </c>
      <c r="AB205" s="34">
        <v>15</v>
      </c>
      <c r="AC205" s="174">
        <v>15</v>
      </c>
      <c r="AD205" s="4"/>
    </row>
    <row r="206" spans="1:30" s="372" customFormat="1" ht="24" customHeight="1" thickBot="1">
      <c r="A206" s="1193"/>
      <c r="B206" s="1195"/>
      <c r="C206" s="1455"/>
      <c r="D206" s="1457"/>
      <c r="E206" s="1470"/>
      <c r="F206" s="1468"/>
      <c r="G206" s="1584"/>
      <c r="H206" s="1584"/>
      <c r="I206" s="227"/>
      <c r="J206" s="352"/>
      <c r="K206" s="353"/>
      <c r="L206" s="353"/>
      <c r="M206" s="353"/>
      <c r="N206" s="359"/>
      <c r="O206" s="360"/>
      <c r="P206" s="360"/>
      <c r="Q206" s="360"/>
      <c r="R206" s="236"/>
      <c r="S206" s="154"/>
      <c r="T206" s="154"/>
      <c r="U206" s="154"/>
      <c r="V206" s="236"/>
      <c r="W206" s="154"/>
      <c r="X206" s="154"/>
      <c r="Y206" s="154"/>
      <c r="Z206" s="240" t="s">
        <v>207</v>
      </c>
      <c r="AA206" s="238" t="s">
        <v>189</v>
      </c>
      <c r="AB206" s="32">
        <v>20</v>
      </c>
      <c r="AC206" s="175">
        <v>20</v>
      </c>
      <c r="AD206" s="4"/>
    </row>
    <row r="207" spans="1:30" s="372" customFormat="1" ht="32.25" customHeight="1" thickBot="1">
      <c r="A207" s="1236"/>
      <c r="B207" s="1047"/>
      <c r="C207" s="1456"/>
      <c r="D207" s="1238"/>
      <c r="E207" s="1471"/>
      <c r="F207" s="1467"/>
      <c r="G207" s="1465"/>
      <c r="H207" s="1465"/>
      <c r="I207" s="228" t="s">
        <v>9</v>
      </c>
      <c r="J207" s="113">
        <f>J205</f>
        <v>247.6</v>
      </c>
      <c r="K207" s="124">
        <f>K205</f>
        <v>247.6</v>
      </c>
      <c r="L207" s="124"/>
      <c r="M207" s="124"/>
      <c r="N207" s="113">
        <f>N205</f>
        <v>259.8</v>
      </c>
      <c r="O207" s="124">
        <v>259.8</v>
      </c>
      <c r="P207" s="124"/>
      <c r="Q207" s="124"/>
      <c r="R207" s="113">
        <f>R205</f>
        <v>345</v>
      </c>
      <c r="S207" s="124">
        <f>SUM(S205:S206)</f>
        <v>345</v>
      </c>
      <c r="T207" s="124"/>
      <c r="U207" s="124"/>
      <c r="V207" s="113">
        <f>V205</f>
        <v>345</v>
      </c>
      <c r="W207" s="124">
        <f>SUM(W205:W206)</f>
        <v>345</v>
      </c>
      <c r="X207" s="124"/>
      <c r="Y207" s="124"/>
      <c r="Z207" s="240" t="s">
        <v>208</v>
      </c>
      <c r="AA207" s="239">
        <v>3</v>
      </c>
      <c r="AB207" s="33">
        <v>5</v>
      </c>
      <c r="AC207" s="176">
        <v>5</v>
      </c>
      <c r="AD207" s="4"/>
    </row>
    <row r="208" spans="1:30" s="372" customFormat="1" ht="15.75" thickBot="1">
      <c r="A208" s="258" t="s">
        <v>24</v>
      </c>
      <c r="B208" s="171" t="s">
        <v>19</v>
      </c>
      <c r="C208" s="996" t="s">
        <v>84</v>
      </c>
      <c r="D208" s="997"/>
      <c r="E208" s="997"/>
      <c r="F208" s="997"/>
      <c r="G208" s="997"/>
      <c r="H208" s="997"/>
      <c r="I208" s="998"/>
      <c r="J208" s="362">
        <f>SUM(J204+J207)</f>
        <v>261.18</v>
      </c>
      <c r="K208" s="272">
        <f>SUM(K204+K207)</f>
        <v>261.2</v>
      </c>
      <c r="L208" s="213"/>
      <c r="M208" s="272"/>
      <c r="N208" s="362">
        <f>SUM(N204+N207)</f>
        <v>274.8</v>
      </c>
      <c r="O208" s="213">
        <v>274.8</v>
      </c>
      <c r="P208" s="213"/>
      <c r="Q208" s="213"/>
      <c r="R208" s="362">
        <f>SUM(R204+R207)</f>
        <v>360</v>
      </c>
      <c r="S208" s="213">
        <f>SUM(S204+S207)</f>
        <v>360</v>
      </c>
      <c r="T208" s="213"/>
      <c r="U208" s="213"/>
      <c r="V208" s="362">
        <f>SUM(V204+V207)</f>
        <v>360</v>
      </c>
      <c r="W208" s="213">
        <f>SUM(W204+W207)</f>
        <v>360</v>
      </c>
      <c r="X208" s="213"/>
      <c r="Y208" s="213"/>
      <c r="Z208" s="1496"/>
      <c r="AA208" s="1459"/>
      <c r="AB208" s="1459"/>
      <c r="AC208" s="1460"/>
      <c r="AD208" s="4"/>
    </row>
    <row r="209" spans="1:30" s="372" customFormat="1" ht="15.75" thickBot="1">
      <c r="A209" s="172" t="s">
        <v>24</v>
      </c>
      <c r="B209" s="1010" t="s">
        <v>85</v>
      </c>
      <c r="C209" s="1011"/>
      <c r="D209" s="1011"/>
      <c r="E209" s="1011"/>
      <c r="F209" s="1011"/>
      <c r="G209" s="1011"/>
      <c r="H209" s="1011"/>
      <c r="I209" s="1012"/>
      <c r="J209" s="241">
        <f>SUM(J201+J208)</f>
        <v>324.89</v>
      </c>
      <c r="K209" s="243">
        <f>SUM(K201+K208)</f>
        <v>261.2</v>
      </c>
      <c r="L209" s="242"/>
      <c r="M209" s="243"/>
      <c r="N209" s="241">
        <f>SUM(N201+N208)</f>
        <v>303.8</v>
      </c>
      <c r="O209" s="243">
        <f>SUM(O201+O208)</f>
        <v>274.8</v>
      </c>
      <c r="P209" s="242"/>
      <c r="Q209" s="243">
        <v>29</v>
      </c>
      <c r="R209" s="241">
        <f>SUM(R201+R208)</f>
        <v>534</v>
      </c>
      <c r="S209" s="243">
        <f>SUM(S201+S208)</f>
        <v>360</v>
      </c>
      <c r="T209" s="242"/>
      <c r="U209" s="243">
        <v>174</v>
      </c>
      <c r="V209" s="241">
        <f>SUM(V201+V208)</f>
        <v>476</v>
      </c>
      <c r="W209" s="244">
        <f>SUM(W201+W208)</f>
        <v>360</v>
      </c>
      <c r="X209" s="242"/>
      <c r="Y209" s="244">
        <f>SUM(Y201+Y208)</f>
        <v>116</v>
      </c>
      <c r="Z209" s="1522"/>
      <c r="AA209" s="1523"/>
      <c r="AB209" s="1523"/>
      <c r="AC209" s="1524"/>
      <c r="AD209" s="4"/>
    </row>
    <row r="210" spans="1:30" s="372" customFormat="1" ht="15.75" thickBot="1">
      <c r="A210" s="219" t="s">
        <v>31</v>
      </c>
      <c r="B210" s="1637" t="s">
        <v>86</v>
      </c>
      <c r="C210" s="1638"/>
      <c r="D210" s="1638"/>
      <c r="E210" s="1638"/>
      <c r="F210" s="1638"/>
      <c r="G210" s="1638"/>
      <c r="H210" s="1638"/>
      <c r="I210" s="1638"/>
      <c r="J210" s="1638"/>
      <c r="K210" s="1638"/>
      <c r="L210" s="1638"/>
      <c r="M210" s="1638"/>
      <c r="N210" s="1638"/>
      <c r="O210" s="1638"/>
      <c r="P210" s="1638"/>
      <c r="Q210" s="1638"/>
      <c r="R210" s="1638"/>
      <c r="S210" s="1638"/>
      <c r="T210" s="1638"/>
      <c r="U210" s="1638"/>
      <c r="V210" s="1638"/>
      <c r="W210" s="1638"/>
      <c r="X210" s="1638"/>
      <c r="Y210" s="1638"/>
      <c r="Z210" s="1638"/>
      <c r="AA210" s="1638"/>
      <c r="AB210" s="1638"/>
      <c r="AC210" s="1639"/>
      <c r="AD210" s="4"/>
    </row>
    <row r="211" spans="1:30" s="372" customFormat="1" ht="15.75" thickBot="1">
      <c r="A211" s="245" t="s">
        <v>31</v>
      </c>
      <c r="B211" s="171" t="s">
        <v>15</v>
      </c>
      <c r="C211" s="1497" t="s">
        <v>87</v>
      </c>
      <c r="D211" s="1498"/>
      <c r="E211" s="1498"/>
      <c r="F211" s="1498"/>
      <c r="G211" s="1498"/>
      <c r="H211" s="1498"/>
      <c r="I211" s="1498"/>
      <c r="J211" s="1498"/>
      <c r="K211" s="1498"/>
      <c r="L211" s="1498"/>
      <c r="M211" s="1498"/>
      <c r="N211" s="1498"/>
      <c r="O211" s="1498"/>
      <c r="P211" s="1498"/>
      <c r="Q211" s="1498"/>
      <c r="R211" s="1498"/>
      <c r="S211" s="1498"/>
      <c r="T211" s="1498"/>
      <c r="U211" s="1498"/>
      <c r="V211" s="1498"/>
      <c r="W211" s="1498"/>
      <c r="X211" s="1498"/>
      <c r="Y211" s="1498"/>
      <c r="Z211" s="1498"/>
      <c r="AA211" s="1498"/>
      <c r="AB211" s="1498"/>
      <c r="AC211" s="1499"/>
      <c r="AD211" s="4"/>
    </row>
    <row r="212" spans="1:30" s="372" customFormat="1" ht="24.75" customHeight="1">
      <c r="A212" s="1041" t="s">
        <v>31</v>
      </c>
      <c r="B212" s="1043" t="s">
        <v>15</v>
      </c>
      <c r="C212" s="1454" t="s">
        <v>19</v>
      </c>
      <c r="D212" s="1237" t="s">
        <v>88</v>
      </c>
      <c r="E212" s="1518" t="s">
        <v>40</v>
      </c>
      <c r="F212" s="1466"/>
      <c r="G212" s="994" t="s">
        <v>17</v>
      </c>
      <c r="H212" s="994" t="s">
        <v>17</v>
      </c>
      <c r="I212" s="19" t="s">
        <v>248</v>
      </c>
      <c r="J212" s="459">
        <v>710.4</v>
      </c>
      <c r="K212" s="105">
        <v>402.5</v>
      </c>
      <c r="L212" s="105"/>
      <c r="M212" s="460">
        <v>307.89999999999998</v>
      </c>
      <c r="N212" s="843">
        <v>720</v>
      </c>
      <c r="O212" s="844">
        <v>430</v>
      </c>
      <c r="P212" s="844"/>
      <c r="Q212" s="845">
        <v>290</v>
      </c>
      <c r="R212" s="147">
        <v>1158.5</v>
      </c>
      <c r="S212" s="148">
        <v>579.29999999999995</v>
      </c>
      <c r="T212" s="148"/>
      <c r="U212" s="461">
        <v>579.29999999999995</v>
      </c>
      <c r="V212" s="147">
        <v>1267.0999999999999</v>
      </c>
      <c r="W212" s="148">
        <v>633.6</v>
      </c>
      <c r="X212" s="148"/>
      <c r="Y212" s="461">
        <v>633.6</v>
      </c>
      <c r="Z212" s="1054" t="s">
        <v>209</v>
      </c>
      <c r="AA212" s="1532" t="s">
        <v>89</v>
      </c>
      <c r="AB212" s="1542" t="s">
        <v>90</v>
      </c>
      <c r="AC212" s="1544" t="s">
        <v>91</v>
      </c>
      <c r="AD212" s="1"/>
    </row>
    <row r="213" spans="1:30" s="372" customFormat="1" ht="29.25" customHeight="1" thickBot="1">
      <c r="A213" s="1236"/>
      <c r="B213" s="1047"/>
      <c r="C213" s="1456"/>
      <c r="D213" s="1238"/>
      <c r="E213" s="1519"/>
      <c r="F213" s="1467"/>
      <c r="G213" s="995"/>
      <c r="H213" s="995"/>
      <c r="I213" s="35" t="s">
        <v>9</v>
      </c>
      <c r="J213" s="152">
        <v>710.4</v>
      </c>
      <c r="K213" s="462">
        <v>402.5</v>
      </c>
      <c r="L213" s="152"/>
      <c r="M213" s="472">
        <f>M212</f>
        <v>307.89999999999998</v>
      </c>
      <c r="N213" s="113">
        <v>720</v>
      </c>
      <c r="O213" s="152">
        <v>430</v>
      </c>
      <c r="P213" s="152"/>
      <c r="Q213" s="797">
        <v>290</v>
      </c>
      <c r="R213" s="152">
        <v>1158.5</v>
      </c>
      <c r="S213" s="152">
        <v>579.29999999999995</v>
      </c>
      <c r="T213" s="152"/>
      <c r="U213" s="152">
        <v>579.29999999999995</v>
      </c>
      <c r="V213" s="152">
        <v>1267.0999999999999</v>
      </c>
      <c r="W213" s="462">
        <v>633.6</v>
      </c>
      <c r="X213" s="152"/>
      <c r="Y213" s="152">
        <v>633.6</v>
      </c>
      <c r="Z213" s="1055"/>
      <c r="AA213" s="1533"/>
      <c r="AB213" s="1543"/>
      <c r="AC213" s="1545"/>
      <c r="AD213" s="1"/>
    </row>
    <row r="214" spans="1:30" s="372" customFormat="1" ht="15" customHeight="1">
      <c r="A214" s="1041" t="s">
        <v>31</v>
      </c>
      <c r="B214" s="1043" t="s">
        <v>15</v>
      </c>
      <c r="C214" s="1454" t="s">
        <v>24</v>
      </c>
      <c r="D214" s="1237" t="s">
        <v>239</v>
      </c>
      <c r="E214" s="1518" t="s">
        <v>40</v>
      </c>
      <c r="F214" s="1466"/>
      <c r="G214" s="994" t="s">
        <v>17</v>
      </c>
      <c r="H214" s="994" t="s">
        <v>17</v>
      </c>
      <c r="I214" s="19" t="s">
        <v>26</v>
      </c>
      <c r="J214" s="459"/>
      <c r="K214" s="105"/>
      <c r="L214" s="105"/>
      <c r="M214" s="463"/>
      <c r="N214" s="157"/>
      <c r="O214" s="150"/>
      <c r="P214" s="150"/>
      <c r="Q214" s="151"/>
      <c r="R214" s="147">
        <v>900</v>
      </c>
      <c r="S214" s="148"/>
      <c r="T214" s="148"/>
      <c r="U214" s="461">
        <v>900</v>
      </c>
      <c r="V214" s="147">
        <v>1000</v>
      </c>
      <c r="W214" s="148"/>
      <c r="X214" s="148"/>
      <c r="Y214" s="461">
        <v>1000</v>
      </c>
      <c r="Z214" s="1054" t="s">
        <v>209</v>
      </c>
      <c r="AA214" s="946"/>
      <c r="AB214" s="946"/>
      <c r="AC214" s="947"/>
      <c r="AD214" s="1"/>
    </row>
    <row r="215" spans="1:30" s="372" customFormat="1" ht="27.75" customHeight="1" thickBot="1">
      <c r="A215" s="1236"/>
      <c r="B215" s="1047"/>
      <c r="C215" s="1456"/>
      <c r="D215" s="1238"/>
      <c r="E215" s="1519"/>
      <c r="F215" s="1467"/>
      <c r="G215" s="995"/>
      <c r="H215" s="995"/>
      <c r="I215" s="35" t="s">
        <v>9</v>
      </c>
      <c r="J215" s="152"/>
      <c r="K215" s="462"/>
      <c r="L215" s="152"/>
      <c r="M215" s="472"/>
      <c r="N215" s="113"/>
      <c r="O215" s="152"/>
      <c r="P215" s="152"/>
      <c r="Q215" s="797"/>
      <c r="R215" s="152">
        <f>R214</f>
        <v>900</v>
      </c>
      <c r="S215" s="152">
        <f>S214</f>
        <v>0</v>
      </c>
      <c r="T215" s="152"/>
      <c r="U215" s="152">
        <f>U214</f>
        <v>900</v>
      </c>
      <c r="V215" s="152">
        <f>V214</f>
        <v>1000</v>
      </c>
      <c r="W215" s="462"/>
      <c r="X215" s="152"/>
      <c r="Y215" s="152">
        <f>Y214</f>
        <v>1000</v>
      </c>
      <c r="Z215" s="1055"/>
      <c r="AA215" s="948"/>
      <c r="AB215" s="949"/>
      <c r="AC215" s="950"/>
      <c r="AD215" s="1"/>
    </row>
    <row r="216" spans="1:30" s="372" customFormat="1" ht="15.75" thickBot="1">
      <c r="A216" s="172" t="s">
        <v>31</v>
      </c>
      <c r="B216" s="171" t="s">
        <v>15</v>
      </c>
      <c r="C216" s="996" t="s">
        <v>20</v>
      </c>
      <c r="D216" s="997"/>
      <c r="E216" s="997"/>
      <c r="F216" s="997"/>
      <c r="G216" s="997"/>
      <c r="H216" s="997"/>
      <c r="I216" s="998"/>
      <c r="J216" s="246">
        <f>SUM(J213+J215)</f>
        <v>710.4</v>
      </c>
      <c r="K216" s="248">
        <f>SUM(K213+K215)</f>
        <v>402.5</v>
      </c>
      <c r="L216" s="248"/>
      <c r="M216" s="247">
        <f>SUM(M213+M215)</f>
        <v>307.89999999999998</v>
      </c>
      <c r="N216" s="877">
        <f>SUM(N213+N215)</f>
        <v>720</v>
      </c>
      <c r="O216" s="878">
        <f>SUM(O213+O215)</f>
        <v>430</v>
      </c>
      <c r="P216" s="878"/>
      <c r="Q216" s="879">
        <f>SUM(Q213+Q215)</f>
        <v>290</v>
      </c>
      <c r="R216" s="246">
        <f>SUM(R213+R215)</f>
        <v>2058.5</v>
      </c>
      <c r="S216" s="213">
        <f>SUM(S213+S215)</f>
        <v>579.29999999999995</v>
      </c>
      <c r="T216" s="248"/>
      <c r="U216" s="361">
        <f>SUM(U213+U215)</f>
        <v>1479.3</v>
      </c>
      <c r="V216" s="215">
        <f>SUM(V213+V215)</f>
        <v>2267.1</v>
      </c>
      <c r="W216" s="213">
        <f>SUM(W213+W215)</f>
        <v>633.6</v>
      </c>
      <c r="X216" s="213"/>
      <c r="Y216" s="216">
        <f>SUM(Y213+Y215)</f>
        <v>1633.6</v>
      </c>
      <c r="Z216" s="1458"/>
      <c r="AA216" s="1459"/>
      <c r="AB216" s="1459"/>
      <c r="AC216" s="1460"/>
      <c r="AD216" s="1"/>
    </row>
    <row r="217" spans="1:30" s="372" customFormat="1" ht="15.75" thickBot="1">
      <c r="A217" s="234" t="s">
        <v>31</v>
      </c>
      <c r="B217" s="171" t="s">
        <v>19</v>
      </c>
      <c r="C217" s="1497" t="s">
        <v>112</v>
      </c>
      <c r="D217" s="1498"/>
      <c r="E217" s="1498"/>
      <c r="F217" s="1498"/>
      <c r="G217" s="1498"/>
      <c r="H217" s="1498"/>
      <c r="I217" s="1498"/>
      <c r="J217" s="1498"/>
      <c r="K217" s="1498"/>
      <c r="L217" s="1498"/>
      <c r="M217" s="1498"/>
      <c r="N217" s="1498"/>
      <c r="O217" s="1498"/>
      <c r="P217" s="1498"/>
      <c r="Q217" s="1498"/>
      <c r="R217" s="1498"/>
      <c r="S217" s="1498"/>
      <c r="T217" s="1498"/>
      <c r="U217" s="1498"/>
      <c r="V217" s="1498"/>
      <c r="W217" s="1498"/>
      <c r="X217" s="1498"/>
      <c r="Y217" s="1498"/>
      <c r="Z217" s="1498"/>
      <c r="AA217" s="1498"/>
      <c r="AB217" s="1498"/>
      <c r="AC217" s="1499"/>
      <c r="AD217" s="1"/>
    </row>
    <row r="218" spans="1:30" s="372" customFormat="1" ht="18.75" customHeight="1">
      <c r="A218" s="1041" t="s">
        <v>31</v>
      </c>
      <c r="B218" s="1043" t="s">
        <v>19</v>
      </c>
      <c r="C218" s="1454" t="s">
        <v>15</v>
      </c>
      <c r="D218" s="1237" t="s">
        <v>113</v>
      </c>
      <c r="E218" s="1518" t="s">
        <v>40</v>
      </c>
      <c r="F218" s="1466"/>
      <c r="G218" s="994" t="s">
        <v>17</v>
      </c>
      <c r="H218" s="994" t="s">
        <v>17</v>
      </c>
      <c r="I218" s="951" t="s">
        <v>27</v>
      </c>
      <c r="J218" s="105"/>
      <c r="K218" s="105"/>
      <c r="L218" s="105"/>
      <c r="M218" s="463"/>
      <c r="N218" s="157"/>
      <c r="O218" s="150"/>
      <c r="P218" s="150"/>
      <c r="Q218" s="464"/>
      <c r="R218" s="235"/>
      <c r="S218" s="148"/>
      <c r="T218" s="148"/>
      <c r="U218" s="465"/>
      <c r="V218" s="235"/>
      <c r="W218" s="148"/>
      <c r="X218" s="148"/>
      <c r="Y218" s="461"/>
      <c r="Z218" s="1054" t="s">
        <v>210</v>
      </c>
      <c r="AA218" s="466"/>
      <c r="AB218" s="1525">
        <v>2</v>
      </c>
      <c r="AC218" s="1528"/>
      <c r="AD218" s="1"/>
    </row>
    <row r="219" spans="1:30" s="372" customFormat="1" ht="18.75" customHeight="1">
      <c r="A219" s="1193"/>
      <c r="B219" s="1195"/>
      <c r="C219" s="1455"/>
      <c r="D219" s="1457"/>
      <c r="E219" s="1534"/>
      <c r="F219" s="1468"/>
      <c r="G219" s="999"/>
      <c r="H219" s="999"/>
      <c r="I219" s="943" t="s">
        <v>18</v>
      </c>
      <c r="J219" s="467"/>
      <c r="K219" s="467"/>
      <c r="L219" s="467"/>
      <c r="M219" s="468"/>
      <c r="N219" s="158"/>
      <c r="O219" s="155"/>
      <c r="P219" s="155"/>
      <c r="Q219" s="469"/>
      <c r="R219" s="236">
        <v>115.8</v>
      </c>
      <c r="S219" s="154"/>
      <c r="T219" s="154"/>
      <c r="U219" s="470">
        <v>115.8</v>
      </c>
      <c r="V219" s="236"/>
      <c r="W219" s="154"/>
      <c r="X219" s="154"/>
      <c r="Y219" s="471"/>
      <c r="Z219" s="1280"/>
      <c r="AA219" s="1434"/>
      <c r="AB219" s="1526"/>
      <c r="AC219" s="1529"/>
      <c r="AD219" s="1"/>
    </row>
    <row r="220" spans="1:30" s="372" customFormat="1" ht="17.25" customHeight="1" thickBot="1">
      <c r="A220" s="1236"/>
      <c r="B220" s="1047"/>
      <c r="C220" s="1456"/>
      <c r="D220" s="1238"/>
      <c r="E220" s="1519"/>
      <c r="F220" s="1467"/>
      <c r="G220" s="995"/>
      <c r="H220" s="995"/>
      <c r="I220" s="455" t="s">
        <v>9</v>
      </c>
      <c r="J220" s="124"/>
      <c r="K220" s="124"/>
      <c r="L220" s="124"/>
      <c r="M220" s="156"/>
      <c r="N220" s="113"/>
      <c r="O220" s="124"/>
      <c r="P220" s="124"/>
      <c r="Q220" s="156"/>
      <c r="R220" s="113">
        <f>R218+R219</f>
        <v>115.8</v>
      </c>
      <c r="S220" s="124"/>
      <c r="T220" s="124"/>
      <c r="U220" s="156">
        <f>U218+U219</f>
        <v>115.8</v>
      </c>
      <c r="V220" s="113"/>
      <c r="W220" s="124"/>
      <c r="X220" s="124"/>
      <c r="Y220" s="153"/>
      <c r="Z220" s="1055"/>
      <c r="AA220" s="1531"/>
      <c r="AB220" s="1527"/>
      <c r="AC220" s="1530"/>
      <c r="AD220" s="1"/>
    </row>
    <row r="221" spans="1:30" s="372" customFormat="1" ht="23.25" customHeight="1">
      <c r="A221" s="1041" t="s">
        <v>31</v>
      </c>
      <c r="B221" s="1043" t="s">
        <v>19</v>
      </c>
      <c r="C221" s="1454" t="s">
        <v>19</v>
      </c>
      <c r="D221" s="1237" t="s">
        <v>164</v>
      </c>
      <c r="E221" s="1518" t="s">
        <v>40</v>
      </c>
      <c r="F221" s="1466"/>
      <c r="G221" s="994" t="s">
        <v>17</v>
      </c>
      <c r="H221" s="994" t="s">
        <v>17</v>
      </c>
      <c r="I221" s="19" t="s">
        <v>18</v>
      </c>
      <c r="J221" s="459"/>
      <c r="K221" s="105"/>
      <c r="L221" s="105"/>
      <c r="M221" s="463"/>
      <c r="N221" s="157"/>
      <c r="O221" s="150"/>
      <c r="P221" s="150"/>
      <c r="Q221" s="464"/>
      <c r="R221" s="235">
        <v>86.9</v>
      </c>
      <c r="S221" s="148"/>
      <c r="T221" s="148"/>
      <c r="U221" s="465">
        <v>86.9</v>
      </c>
      <c r="V221" s="235">
        <v>115.8</v>
      </c>
      <c r="W221" s="148"/>
      <c r="X221" s="148"/>
      <c r="Y221" s="461">
        <v>115.8</v>
      </c>
      <c r="Z221" s="1054" t="s">
        <v>211</v>
      </c>
      <c r="AA221" s="1532"/>
      <c r="AB221" s="1542">
        <v>5</v>
      </c>
      <c r="AC221" s="1544">
        <v>6</v>
      </c>
      <c r="AD221" s="1"/>
    </row>
    <row r="222" spans="1:30" s="372" customFormat="1" ht="30" customHeight="1" thickBot="1">
      <c r="A222" s="1236"/>
      <c r="B222" s="1047"/>
      <c r="C222" s="1456"/>
      <c r="D222" s="1238"/>
      <c r="E222" s="1519"/>
      <c r="F222" s="1467"/>
      <c r="G222" s="995"/>
      <c r="H222" s="995"/>
      <c r="I222" s="35" t="s">
        <v>9</v>
      </c>
      <c r="J222" s="152"/>
      <c r="K222" s="462"/>
      <c r="L222" s="152"/>
      <c r="M222" s="472"/>
      <c r="N222" s="113"/>
      <c r="O222" s="152"/>
      <c r="P222" s="152"/>
      <c r="Q222" s="472"/>
      <c r="R222" s="113">
        <f>R221</f>
        <v>86.9</v>
      </c>
      <c r="S222" s="152"/>
      <c r="T222" s="152"/>
      <c r="U222" s="472">
        <f>U221</f>
        <v>86.9</v>
      </c>
      <c r="V222" s="113">
        <f>V221</f>
        <v>115.8</v>
      </c>
      <c r="W222" s="462"/>
      <c r="X222" s="152"/>
      <c r="Y222" s="153">
        <f>Y221</f>
        <v>115.8</v>
      </c>
      <c r="Z222" s="1055"/>
      <c r="AA222" s="1533"/>
      <c r="AB222" s="1543"/>
      <c r="AC222" s="1545"/>
      <c r="AD222" s="1"/>
    </row>
    <row r="223" spans="1:30" s="372" customFormat="1" ht="15.75" thickBot="1">
      <c r="A223" s="172" t="s">
        <v>31</v>
      </c>
      <c r="B223" s="171" t="s">
        <v>19</v>
      </c>
      <c r="C223" s="996" t="s">
        <v>20</v>
      </c>
      <c r="D223" s="997"/>
      <c r="E223" s="997"/>
      <c r="F223" s="997"/>
      <c r="G223" s="997"/>
      <c r="H223" s="997"/>
      <c r="I223" s="998"/>
      <c r="J223" s="215"/>
      <c r="K223" s="213"/>
      <c r="L223" s="213"/>
      <c r="M223" s="361"/>
      <c r="N223" s="215"/>
      <c r="O223" s="213"/>
      <c r="P223" s="213"/>
      <c r="Q223" s="361"/>
      <c r="R223" s="215">
        <f>SUM(R220+R222)</f>
        <v>202.7</v>
      </c>
      <c r="S223" s="213"/>
      <c r="T223" s="213"/>
      <c r="U223" s="361">
        <f>SUM(U220+U222)</f>
        <v>202.7</v>
      </c>
      <c r="V223" s="215">
        <f>SUM(V220+V222)</f>
        <v>115.8</v>
      </c>
      <c r="W223" s="213"/>
      <c r="X223" s="213"/>
      <c r="Y223" s="361">
        <f>SUM(Y220+Y222)</f>
        <v>115.8</v>
      </c>
      <c r="Z223" s="1458"/>
      <c r="AA223" s="1459"/>
      <c r="AB223" s="1459"/>
      <c r="AC223" s="1460"/>
      <c r="AD223" s="1"/>
    </row>
    <row r="224" spans="1:30" s="372" customFormat="1" ht="15.75" thickBot="1">
      <c r="A224" s="234" t="s">
        <v>31</v>
      </c>
      <c r="B224" s="171" t="s">
        <v>24</v>
      </c>
      <c r="C224" s="1497" t="s">
        <v>114</v>
      </c>
      <c r="D224" s="1498"/>
      <c r="E224" s="1498"/>
      <c r="F224" s="1498"/>
      <c r="G224" s="1498"/>
      <c r="H224" s="1498"/>
      <c r="I224" s="1498"/>
      <c r="J224" s="1498"/>
      <c r="K224" s="1498"/>
      <c r="L224" s="1498"/>
      <c r="M224" s="1498"/>
      <c r="N224" s="1498"/>
      <c r="O224" s="1498"/>
      <c r="P224" s="1498"/>
      <c r="Q224" s="1498"/>
      <c r="R224" s="1498"/>
      <c r="S224" s="1498"/>
      <c r="T224" s="1498"/>
      <c r="U224" s="1498"/>
      <c r="V224" s="1498"/>
      <c r="W224" s="1498"/>
      <c r="X224" s="1498"/>
      <c r="Y224" s="1498"/>
      <c r="Z224" s="1498"/>
      <c r="AA224" s="1498"/>
      <c r="AB224" s="1498"/>
      <c r="AC224" s="1499"/>
      <c r="AD224" s="1"/>
    </row>
    <row r="225" spans="1:30" s="372" customFormat="1" ht="27.75" customHeight="1">
      <c r="A225" s="1041" t="s">
        <v>31</v>
      </c>
      <c r="B225" s="1043" t="s">
        <v>24</v>
      </c>
      <c r="C225" s="1454" t="s">
        <v>15</v>
      </c>
      <c r="D225" s="1237" t="s">
        <v>183</v>
      </c>
      <c r="E225" s="1518" t="s">
        <v>40</v>
      </c>
      <c r="F225" s="1466"/>
      <c r="G225" s="994" t="s">
        <v>17</v>
      </c>
      <c r="H225" s="994" t="s">
        <v>17</v>
      </c>
      <c r="I225" s="19" t="s">
        <v>18</v>
      </c>
      <c r="J225" s="459"/>
      <c r="K225" s="105"/>
      <c r="L225" s="105"/>
      <c r="M225" s="460"/>
      <c r="N225" s="149"/>
      <c r="O225" s="150"/>
      <c r="P225" s="150"/>
      <c r="Q225" s="151"/>
      <c r="R225" s="147">
        <v>21.7</v>
      </c>
      <c r="S225" s="148"/>
      <c r="T225" s="148"/>
      <c r="U225" s="461">
        <v>21.7</v>
      </c>
      <c r="V225" s="147"/>
      <c r="W225" s="148"/>
      <c r="X225" s="148"/>
      <c r="Y225" s="461"/>
      <c r="Z225" s="1054" t="s">
        <v>115</v>
      </c>
      <c r="AA225" s="1532"/>
      <c r="AB225" s="1542">
        <v>1</v>
      </c>
      <c r="AC225" s="1544"/>
      <c r="AD225" s="1"/>
    </row>
    <row r="226" spans="1:30" s="372" customFormat="1" ht="26.25" customHeight="1" thickBot="1">
      <c r="A226" s="1236"/>
      <c r="B226" s="1047"/>
      <c r="C226" s="1456"/>
      <c r="D226" s="1238"/>
      <c r="E226" s="1519"/>
      <c r="F226" s="1467"/>
      <c r="G226" s="995"/>
      <c r="H226" s="995"/>
      <c r="I226" s="35" t="s">
        <v>9</v>
      </c>
      <c r="J226" s="152"/>
      <c r="K226" s="462"/>
      <c r="L226" s="152"/>
      <c r="M226" s="472"/>
      <c r="N226" s="113"/>
      <c r="O226" s="152"/>
      <c r="P226" s="152"/>
      <c r="Q226" s="472"/>
      <c r="R226" s="113">
        <v>21.7</v>
      </c>
      <c r="S226" s="152"/>
      <c r="T226" s="152"/>
      <c r="U226" s="472">
        <v>21.7</v>
      </c>
      <c r="V226" s="113"/>
      <c r="W226" s="462"/>
      <c r="X226" s="152"/>
      <c r="Y226" s="152"/>
      <c r="Z226" s="1055"/>
      <c r="AA226" s="1533"/>
      <c r="AB226" s="1543"/>
      <c r="AC226" s="1545"/>
      <c r="AD226" s="1"/>
    </row>
    <row r="227" spans="1:30" s="372" customFormat="1" ht="15.75" thickBot="1">
      <c r="A227" s="172" t="s">
        <v>31</v>
      </c>
      <c r="B227" s="171" t="s">
        <v>24</v>
      </c>
      <c r="C227" s="996" t="s">
        <v>20</v>
      </c>
      <c r="D227" s="997"/>
      <c r="E227" s="997"/>
      <c r="F227" s="997"/>
      <c r="G227" s="997"/>
      <c r="H227" s="997"/>
      <c r="I227" s="998"/>
      <c r="J227" s="246">
        <f ca="1">SUM(J216+J223+J227)</f>
        <v>0</v>
      </c>
      <c r="K227" s="248"/>
      <c r="L227" s="248"/>
      <c r="M227" s="247"/>
      <c r="N227" s="215"/>
      <c r="O227" s="213"/>
      <c r="P227" s="213"/>
      <c r="Q227" s="215"/>
      <c r="R227" s="215">
        <f>SUM(R226,)</f>
        <v>21.7</v>
      </c>
      <c r="S227" s="213"/>
      <c r="T227" s="213"/>
      <c r="U227" s="361">
        <f>SUM(U226,)</f>
        <v>21.7</v>
      </c>
      <c r="V227" s="246"/>
      <c r="W227" s="248"/>
      <c r="X227" s="248"/>
      <c r="Y227" s="247"/>
      <c r="Z227" s="1458"/>
      <c r="AA227" s="1459"/>
      <c r="AB227" s="1459"/>
      <c r="AC227" s="1460"/>
      <c r="AD227" s="1"/>
    </row>
    <row r="228" spans="1:30" s="372" customFormat="1" ht="15.75" thickBot="1">
      <c r="A228" s="172" t="s">
        <v>31</v>
      </c>
      <c r="B228" s="1010" t="s">
        <v>85</v>
      </c>
      <c r="C228" s="1011"/>
      <c r="D228" s="1011"/>
      <c r="E228" s="1011"/>
      <c r="F228" s="1011"/>
      <c r="G228" s="1011"/>
      <c r="H228" s="1011"/>
      <c r="I228" s="1012"/>
      <c r="J228" s="256">
        <f ca="1">SUM(J216,J223,J227)</f>
        <v>710.4</v>
      </c>
      <c r="K228" s="223">
        <f>SUM(K216,K223,K227)</f>
        <v>402.5</v>
      </c>
      <c r="L228" s="223"/>
      <c r="M228" s="257">
        <f>SUM(M216,M223,M227)</f>
        <v>307.89999999999998</v>
      </c>
      <c r="N228" s="256">
        <f>SUM(N216,N223,N227)</f>
        <v>720</v>
      </c>
      <c r="O228" s="256">
        <f>SUM(O216,O223,O227)</f>
        <v>430</v>
      </c>
      <c r="P228" s="223"/>
      <c r="Q228" s="256">
        <f>SUM(Q216,Q223,Q227)</f>
        <v>290</v>
      </c>
      <c r="R228" s="256">
        <f>SUM(R216,R223,R227)</f>
        <v>2282.8999999999996</v>
      </c>
      <c r="S228" s="223">
        <f>SUM(S216,S223,S227)</f>
        <v>579.29999999999995</v>
      </c>
      <c r="T228" s="223"/>
      <c r="U228" s="257">
        <f>SUM(U216,U223,U227)</f>
        <v>1703.7</v>
      </c>
      <c r="V228" s="256">
        <f>SUM(V216,V223,V227)</f>
        <v>2382.9</v>
      </c>
      <c r="W228" s="223">
        <f>SUM(W216,W223,W227)</f>
        <v>633.6</v>
      </c>
      <c r="X228" s="223"/>
      <c r="Y228" s="257">
        <f>SUM(Y216,Y223,Y227)</f>
        <v>1749.3999999999999</v>
      </c>
      <c r="Z228" s="1522"/>
      <c r="AA228" s="1523"/>
      <c r="AB228" s="1523"/>
      <c r="AC228" s="1524"/>
      <c r="AD228" s="1"/>
    </row>
    <row r="229" spans="1:30" s="372" customFormat="1" ht="15.75" thickBot="1">
      <c r="A229" s="1007" t="s">
        <v>116</v>
      </c>
      <c r="B229" s="1008"/>
      <c r="C229" s="1008"/>
      <c r="D229" s="1008"/>
      <c r="E229" s="1008"/>
      <c r="F229" s="1008"/>
      <c r="G229" s="1008"/>
      <c r="H229" s="1008"/>
      <c r="I229" s="1009"/>
      <c r="J229" s="253">
        <v>4881.6000000000004</v>
      </c>
      <c r="K229" s="254">
        <f>SUM(K125,K191,K209,K228)</f>
        <v>1363.9</v>
      </c>
      <c r="L229" s="254"/>
      <c r="M229" s="255">
        <f>SUM(M125,M191,M209,M228)</f>
        <v>3416.7</v>
      </c>
      <c r="N229" s="253">
        <f>SUM(N125,N191,N209,N228)</f>
        <v>3275.09</v>
      </c>
      <c r="O229" s="253">
        <f>SUM(O125,O191,O209,O228)</f>
        <v>1499.5</v>
      </c>
      <c r="P229" s="254"/>
      <c r="Q229" s="253">
        <f>SUM(Q125,Q191,Q209,Q228)</f>
        <v>1775.79</v>
      </c>
      <c r="R229" s="253">
        <f>SUM(R125,R191,R209,R228)</f>
        <v>6220.94</v>
      </c>
      <c r="S229" s="254">
        <f>SUM(S125,S191,S209,S228)</f>
        <v>1085.5</v>
      </c>
      <c r="T229" s="254"/>
      <c r="U229" s="255">
        <f>SUM(U125,U191,U209,U228)</f>
        <v>4521.1400000000003</v>
      </c>
      <c r="V229" s="253">
        <f>SUM(V125,V191,V209,V228)</f>
        <v>6053.95</v>
      </c>
      <c r="W229" s="254">
        <f>SUM(W125,W191,W209,W228)</f>
        <v>1139.8</v>
      </c>
      <c r="X229" s="254"/>
      <c r="Y229" s="255">
        <f>SUM(Y125,Y191,Y209,Y228)</f>
        <v>4299.8499999999995</v>
      </c>
      <c r="Z229" s="1566"/>
      <c r="AA229" s="1567"/>
      <c r="AB229" s="1567"/>
      <c r="AC229" s="1568"/>
      <c r="AD229" s="1"/>
    </row>
    <row r="230" spans="1:30" s="372" customFormat="1" ht="15.75" thickTop="1">
      <c r="A230" s="5"/>
      <c r="B230" s="5"/>
      <c r="C230" s="5"/>
      <c r="D230" s="5"/>
      <c r="E230" s="5"/>
      <c r="F230" s="5"/>
      <c r="G230" s="7"/>
      <c r="H230" s="5"/>
      <c r="I230" s="8"/>
      <c r="J230" s="5"/>
      <c r="K230" s="5"/>
      <c r="L230" s="5"/>
      <c r="M230" s="5"/>
      <c r="N230" s="9"/>
      <c r="O230" s="9"/>
      <c r="P230" s="9"/>
      <c r="Q230" s="9"/>
      <c r="R230" s="5"/>
      <c r="S230" s="5"/>
      <c r="T230" s="5"/>
      <c r="U230" s="5"/>
      <c r="V230" s="5"/>
      <c r="W230" s="5"/>
      <c r="X230" s="5"/>
      <c r="Y230" s="5"/>
      <c r="Z230" s="5"/>
      <c r="AA230" s="6"/>
      <c r="AB230" s="5"/>
      <c r="AC230" s="5"/>
      <c r="AD230" s="1"/>
    </row>
    <row r="231" spans="1:30" s="372" customFormat="1">
      <c r="A231" s="5"/>
      <c r="B231" s="5"/>
      <c r="C231" s="5"/>
      <c r="D231" s="5"/>
      <c r="E231" s="5"/>
      <c r="F231" s="5"/>
      <c r="G231" s="7"/>
      <c r="H231" s="5"/>
      <c r="I231" s="8"/>
      <c r="J231" s="5"/>
      <c r="K231" s="5"/>
      <c r="L231" s="5"/>
      <c r="M231" s="5"/>
      <c r="N231" s="9"/>
      <c r="O231" s="9"/>
      <c r="P231" s="9"/>
      <c r="Q231" s="9"/>
      <c r="R231" s="5"/>
      <c r="S231" s="5"/>
      <c r="T231" s="5"/>
      <c r="U231" s="5"/>
      <c r="V231" s="5"/>
      <c r="W231" s="5"/>
      <c r="X231" s="5"/>
      <c r="Y231" s="5"/>
      <c r="Z231" s="5"/>
      <c r="AA231" s="6"/>
      <c r="AB231" s="5"/>
      <c r="AC231" s="5"/>
      <c r="AD231" s="1"/>
    </row>
    <row r="232" spans="1:30" s="372" customFormat="1">
      <c r="A232" s="5"/>
      <c r="B232" s="5"/>
      <c r="C232" s="5"/>
      <c r="D232" s="5"/>
      <c r="E232" s="5"/>
      <c r="F232" s="5"/>
      <c r="G232" s="7"/>
      <c r="H232" s="5"/>
      <c r="I232" s="8"/>
      <c r="J232" s="5"/>
      <c r="K232" s="5"/>
      <c r="L232" s="5"/>
      <c r="M232" s="5"/>
      <c r="N232" s="9"/>
      <c r="O232" s="9"/>
      <c r="P232" s="9"/>
      <c r="Q232" s="9"/>
      <c r="R232" s="5"/>
      <c r="S232" s="5"/>
      <c r="T232" s="5"/>
      <c r="U232" s="5"/>
      <c r="V232" s="5"/>
      <c r="W232" s="5"/>
      <c r="X232" s="5"/>
      <c r="Y232" s="5"/>
      <c r="Z232" s="5"/>
      <c r="AA232" s="6"/>
      <c r="AB232" s="5"/>
      <c r="AC232" s="5"/>
      <c r="AD232" s="1"/>
    </row>
    <row r="233" spans="1:30" s="372" customFormat="1">
      <c r="A233" s="5"/>
      <c r="B233" s="5"/>
      <c r="C233" s="5"/>
      <c r="D233" s="5"/>
      <c r="E233" s="5"/>
      <c r="F233" s="5"/>
      <c r="G233" s="7"/>
      <c r="H233" s="5"/>
      <c r="I233" s="8"/>
      <c r="J233" s="5"/>
      <c r="K233" s="5"/>
      <c r="L233" s="5"/>
      <c r="M233" s="5"/>
      <c r="N233" s="9"/>
      <c r="O233" s="9"/>
      <c r="P233" s="9"/>
      <c r="Q233" s="9"/>
      <c r="R233" s="5"/>
      <c r="S233" s="5"/>
      <c r="T233" s="5"/>
      <c r="U233" s="5"/>
      <c r="V233" s="5"/>
      <c r="W233" s="5"/>
      <c r="X233" s="5"/>
      <c r="Y233" s="5"/>
      <c r="Z233" s="5"/>
      <c r="AA233" s="6"/>
      <c r="AB233" s="5"/>
      <c r="AC233" s="5"/>
      <c r="AD233" s="1"/>
    </row>
    <row r="234" spans="1:30" s="372" customFormat="1">
      <c r="A234" s="5"/>
      <c r="B234" s="5"/>
      <c r="C234" s="5"/>
      <c r="D234" s="5"/>
      <c r="E234" s="5"/>
      <c r="F234" s="5"/>
      <c r="G234" s="7"/>
      <c r="H234" s="5"/>
      <c r="I234" s="8"/>
      <c r="J234" s="993" t="s">
        <v>119</v>
      </c>
      <c r="K234" s="993"/>
      <c r="L234" s="993"/>
      <c r="M234" s="993"/>
      <c r="N234" s="993"/>
      <c r="O234" s="993"/>
      <c r="P234" s="993"/>
      <c r="Q234" s="993"/>
      <c r="R234" s="993"/>
      <c r="S234" s="993"/>
      <c r="T234" s="993"/>
      <c r="U234" s="993"/>
      <c r="V234" s="5"/>
      <c r="W234" s="5"/>
      <c r="X234" s="5"/>
      <c r="Y234" s="5"/>
      <c r="Z234" s="5"/>
      <c r="AA234" s="6"/>
      <c r="AB234" s="5"/>
      <c r="AC234" s="5"/>
      <c r="AD234" s="1"/>
    </row>
    <row r="235" spans="1:30" s="372" customFormat="1">
      <c r="A235" s="5"/>
      <c r="B235" s="5"/>
      <c r="C235" s="5"/>
      <c r="D235" s="5"/>
      <c r="E235" s="5"/>
      <c r="F235" s="5"/>
      <c r="G235" s="7"/>
      <c r="H235" s="5"/>
      <c r="I235" s="8"/>
      <c r="J235" s="5"/>
      <c r="K235" s="5"/>
      <c r="L235" s="5"/>
      <c r="M235" s="5"/>
      <c r="N235" s="9"/>
      <c r="O235" s="9"/>
      <c r="P235" s="9"/>
      <c r="Q235" s="9"/>
      <c r="R235" s="5"/>
      <c r="S235" s="5"/>
      <c r="T235" s="5"/>
      <c r="U235" s="5"/>
      <c r="V235" s="5"/>
      <c r="W235" s="5"/>
      <c r="X235" s="5"/>
      <c r="Y235" s="5"/>
      <c r="Z235" s="5"/>
      <c r="AA235" s="6"/>
      <c r="AB235" s="5"/>
      <c r="AC235" s="5"/>
      <c r="AD235" s="1"/>
    </row>
    <row r="236" spans="1:30" s="372" customFormat="1" ht="15" customHeight="1">
      <c r="A236" s="5"/>
      <c r="B236" s="5"/>
      <c r="C236" s="5"/>
      <c r="D236" s="5"/>
      <c r="E236" s="992" t="s">
        <v>142</v>
      </c>
      <c r="F236" s="992"/>
      <c r="G236" s="992"/>
      <c r="H236" s="992"/>
      <c r="I236" s="992"/>
      <c r="J236" s="992"/>
      <c r="K236" s="992"/>
      <c r="L236" s="992"/>
      <c r="M236" s="992" t="s">
        <v>147</v>
      </c>
      <c r="N236" s="992"/>
      <c r="O236" s="992"/>
      <c r="P236" s="992"/>
      <c r="Q236" s="992"/>
      <c r="R236" s="992"/>
      <c r="S236" s="992" t="s">
        <v>154</v>
      </c>
      <c r="T236" s="992"/>
      <c r="U236" s="992"/>
      <c r="V236" s="992"/>
      <c r="W236" s="992"/>
      <c r="X236" s="992"/>
      <c r="Y236" s="5"/>
      <c r="Z236" s="5"/>
      <c r="AA236" s="6"/>
      <c r="AB236" s="5"/>
      <c r="AC236" s="5"/>
      <c r="AD236" s="1"/>
    </row>
    <row r="237" spans="1:30" s="372" customFormat="1">
      <c r="A237" s="5"/>
      <c r="B237" s="5"/>
      <c r="C237" s="5"/>
      <c r="D237" s="5"/>
      <c r="E237" s="991" t="s">
        <v>141</v>
      </c>
      <c r="F237" s="991"/>
      <c r="G237" s="991"/>
      <c r="H237" s="991"/>
      <c r="I237" s="991"/>
      <c r="J237" s="991"/>
      <c r="K237" s="991"/>
      <c r="L237" s="991"/>
      <c r="M237" s="991" t="s">
        <v>146</v>
      </c>
      <c r="N237" s="991"/>
      <c r="O237" s="991"/>
      <c r="P237" s="991"/>
      <c r="Q237" s="991"/>
      <c r="R237" s="991"/>
      <c r="S237" s="991" t="s">
        <v>153</v>
      </c>
      <c r="T237" s="991"/>
      <c r="U237" s="991"/>
      <c r="V237" s="991"/>
      <c r="W237" s="991"/>
      <c r="X237" s="991"/>
      <c r="Y237" s="5"/>
      <c r="Z237" s="5"/>
      <c r="AA237" s="6"/>
      <c r="AB237" s="5"/>
      <c r="AC237" s="5"/>
      <c r="AD237" s="1"/>
    </row>
    <row r="238" spans="1:30" s="372" customFormat="1">
      <c r="A238" s="5"/>
      <c r="B238" s="5"/>
      <c r="C238" s="5"/>
      <c r="D238" s="5"/>
      <c r="E238" s="991" t="s">
        <v>140</v>
      </c>
      <c r="F238" s="991"/>
      <c r="G238" s="991"/>
      <c r="H238" s="991"/>
      <c r="I238" s="991"/>
      <c r="J238" s="991"/>
      <c r="K238" s="991"/>
      <c r="L238" s="991"/>
      <c r="M238" s="991" t="s">
        <v>145</v>
      </c>
      <c r="N238" s="991"/>
      <c r="O238" s="991"/>
      <c r="P238" s="991"/>
      <c r="Q238" s="991"/>
      <c r="R238" s="991"/>
      <c r="S238" s="991" t="s">
        <v>152</v>
      </c>
      <c r="T238" s="991"/>
      <c r="U238" s="991"/>
      <c r="V238" s="991"/>
      <c r="W238" s="991"/>
      <c r="X238" s="991"/>
      <c r="Y238" s="5"/>
      <c r="Z238" s="5"/>
      <c r="AA238" s="6"/>
      <c r="AB238" s="5"/>
      <c r="AC238" s="5"/>
      <c r="AD238" s="1"/>
    </row>
    <row r="239" spans="1:30" s="372" customFormat="1">
      <c r="D239" s="5"/>
      <c r="E239" s="991" t="s">
        <v>139</v>
      </c>
      <c r="F239" s="991"/>
      <c r="G239" s="991"/>
      <c r="H239" s="991"/>
      <c r="I239" s="991"/>
      <c r="J239" s="991"/>
      <c r="K239" s="991"/>
      <c r="L239" s="991"/>
      <c r="M239" s="991" t="s">
        <v>144</v>
      </c>
      <c r="N239" s="991"/>
      <c r="O239" s="991"/>
      <c r="P239" s="991"/>
      <c r="Q239" s="991"/>
      <c r="R239" s="991"/>
      <c r="S239" s="991" t="s">
        <v>151</v>
      </c>
      <c r="T239" s="991"/>
      <c r="U239" s="991"/>
      <c r="V239" s="991"/>
      <c r="W239" s="991"/>
      <c r="X239" s="991"/>
      <c r="Y239" s="5"/>
      <c r="Z239" s="5"/>
    </row>
    <row r="240" spans="1:30" s="372" customFormat="1">
      <c r="D240" s="5"/>
      <c r="E240" s="991" t="s">
        <v>138</v>
      </c>
      <c r="F240" s="991"/>
      <c r="G240" s="991"/>
      <c r="H240" s="991"/>
      <c r="I240" s="991"/>
      <c r="J240" s="991"/>
      <c r="K240" s="991"/>
      <c r="L240" s="991"/>
      <c r="M240" s="991" t="s">
        <v>143</v>
      </c>
      <c r="N240" s="991"/>
      <c r="O240" s="991"/>
      <c r="P240" s="991"/>
      <c r="Q240" s="991"/>
      <c r="R240" s="991"/>
      <c r="S240" s="991" t="s">
        <v>150</v>
      </c>
      <c r="T240" s="991"/>
      <c r="U240" s="991"/>
      <c r="V240" s="991"/>
      <c r="W240" s="991"/>
      <c r="X240" s="991"/>
      <c r="Y240" s="5"/>
      <c r="Z240" s="5"/>
    </row>
    <row r="241" spans="1:30" s="372" customFormat="1">
      <c r="D241" s="5"/>
      <c r="E241" s="991" t="s">
        <v>137</v>
      </c>
      <c r="F241" s="991"/>
      <c r="G241" s="991"/>
      <c r="H241" s="991"/>
      <c r="I241" s="991"/>
      <c r="J241" s="991"/>
      <c r="K241" s="991"/>
      <c r="L241" s="991"/>
      <c r="M241" s="991" t="s">
        <v>148</v>
      </c>
      <c r="N241" s="991"/>
      <c r="O241" s="991"/>
      <c r="P241" s="991"/>
      <c r="Q241" s="991"/>
      <c r="R241" s="991"/>
      <c r="S241" s="991" t="s">
        <v>155</v>
      </c>
      <c r="T241" s="991"/>
      <c r="U241" s="991"/>
      <c r="V241" s="991"/>
      <c r="W241" s="991"/>
      <c r="X241" s="991"/>
      <c r="Y241" s="5"/>
      <c r="Z241" s="5"/>
    </row>
    <row r="242" spans="1:30" s="372" customFormat="1">
      <c r="D242" s="5"/>
      <c r="E242" s="991" t="s">
        <v>120</v>
      </c>
      <c r="F242" s="991"/>
      <c r="G242" s="991"/>
      <c r="H242" s="991"/>
      <c r="I242" s="991"/>
      <c r="J242" s="991"/>
      <c r="K242" s="991"/>
      <c r="L242" s="991"/>
      <c r="M242" s="991" t="s">
        <v>121</v>
      </c>
      <c r="N242" s="991"/>
      <c r="O242" s="991"/>
      <c r="P242" s="991"/>
      <c r="Q242" s="991"/>
      <c r="R242" s="991"/>
      <c r="S242" s="991" t="s">
        <v>122</v>
      </c>
      <c r="T242" s="991"/>
      <c r="U242" s="991"/>
      <c r="V242" s="991"/>
      <c r="W242" s="991"/>
      <c r="X242" s="991"/>
      <c r="Y242" s="5"/>
      <c r="Z242" s="5"/>
    </row>
    <row r="243" spans="1:30" s="372" customFormat="1">
      <c r="D243" s="5"/>
      <c r="E243" s="991" t="s">
        <v>123</v>
      </c>
      <c r="F243" s="991"/>
      <c r="G243" s="991"/>
      <c r="H243" s="991"/>
      <c r="I243" s="991"/>
      <c r="J243" s="991"/>
      <c r="K243" s="991"/>
      <c r="L243" s="991"/>
      <c r="M243" s="991" t="s">
        <v>149</v>
      </c>
      <c r="N243" s="991"/>
      <c r="O243" s="991"/>
      <c r="P243" s="991"/>
      <c r="Q243" s="991"/>
      <c r="R243" s="991"/>
      <c r="S243" s="991"/>
      <c r="T243" s="991"/>
      <c r="U243" s="991"/>
      <c r="V243" s="991"/>
      <c r="W243" s="991"/>
      <c r="X243" s="991"/>
      <c r="Y243" s="5"/>
      <c r="Z243" s="5"/>
    </row>
    <row r="244" spans="1:30" s="372" customFormat="1">
      <c r="A244" s="5"/>
      <c r="B244" s="5"/>
      <c r="C244" s="5"/>
      <c r="D244" s="5"/>
      <c r="E244" s="5"/>
      <c r="F244" s="5"/>
      <c r="G244" s="7"/>
      <c r="H244" s="5"/>
      <c r="I244" s="8"/>
      <c r="J244" s="5"/>
      <c r="K244" s="5"/>
      <c r="L244" s="5"/>
      <c r="M244" s="5"/>
      <c r="N244" s="9"/>
      <c r="O244" s="9"/>
      <c r="P244" s="9"/>
      <c r="Q244" s="9"/>
      <c r="R244" s="5"/>
      <c r="S244" s="5"/>
      <c r="T244" s="5"/>
      <c r="U244" s="5"/>
      <c r="V244" s="5"/>
      <c r="W244" s="5"/>
      <c r="X244" s="5"/>
      <c r="Y244" s="5"/>
      <c r="Z244" s="5"/>
      <c r="AA244" s="6"/>
      <c r="AB244" s="5"/>
      <c r="AC244" s="5"/>
      <c r="AD244" s="1"/>
    </row>
    <row r="245" spans="1:30" s="372" customFormat="1">
      <c r="D245" s="5"/>
      <c r="E245" s="5"/>
      <c r="F245" s="5"/>
      <c r="G245" s="7"/>
      <c r="H245" s="5"/>
      <c r="I245" s="8"/>
      <c r="J245" s="5"/>
      <c r="K245" s="5"/>
      <c r="L245" s="5"/>
      <c r="M245" s="993" t="s">
        <v>156</v>
      </c>
      <c r="N245" s="993"/>
      <c r="O245" s="993"/>
      <c r="P245" s="993"/>
      <c r="Q245" s="993"/>
      <c r="R245" s="993"/>
      <c r="S245" s="5"/>
      <c r="T245" s="5"/>
      <c r="U245" s="5"/>
      <c r="V245" s="5"/>
      <c r="W245" s="5"/>
      <c r="X245" s="5"/>
      <c r="Y245" s="5"/>
      <c r="Z245" s="5"/>
    </row>
    <row r="246" spans="1:30" s="372" customFormat="1" ht="15.75" thickBot="1">
      <c r="D246" s="5"/>
      <c r="E246" s="5"/>
      <c r="F246" s="5"/>
      <c r="G246" s="7"/>
      <c r="H246" s="5"/>
      <c r="I246" s="8"/>
      <c r="J246" s="5"/>
      <c r="K246" s="5"/>
      <c r="L246" s="5"/>
      <c r="M246" s="5"/>
      <c r="N246" s="9"/>
      <c r="O246" s="9"/>
      <c r="P246" s="9"/>
      <c r="Q246" s="9"/>
      <c r="R246" s="5"/>
      <c r="S246" s="5"/>
      <c r="T246" s="5"/>
      <c r="U246" s="5"/>
      <c r="V246" s="5"/>
      <c r="W246" s="5"/>
      <c r="X246" s="5"/>
      <c r="Y246" s="5"/>
      <c r="Z246" s="5"/>
    </row>
    <row r="247" spans="1:30" s="372" customFormat="1" ht="16.5" customHeight="1" thickTop="1" thickBot="1">
      <c r="D247" s="1006" t="s">
        <v>124</v>
      </c>
      <c r="E247" s="1001"/>
      <c r="F247" s="1001"/>
      <c r="G247" s="1001"/>
      <c r="H247" s="1001"/>
      <c r="I247" s="1001"/>
      <c r="J247" s="1002"/>
      <c r="K247" s="1000" t="s">
        <v>250</v>
      </c>
      <c r="L247" s="1001"/>
      <c r="M247" s="1001"/>
      <c r="N247" s="1002"/>
      <c r="O247" s="1003" t="s">
        <v>251</v>
      </c>
      <c r="P247" s="1004"/>
      <c r="Q247" s="1004"/>
      <c r="R247" s="1005"/>
      <c r="S247" s="1000" t="s">
        <v>125</v>
      </c>
      <c r="T247" s="1001"/>
      <c r="U247" s="1001"/>
      <c r="V247" s="1555"/>
      <c r="W247" s="1006" t="s">
        <v>252</v>
      </c>
      <c r="X247" s="1001"/>
      <c r="Y247" s="1001"/>
      <c r="Z247" s="1555"/>
    </row>
    <row r="248" spans="1:30" s="372" customFormat="1" ht="15.75" customHeight="1" thickBot="1">
      <c r="D248" s="955" t="s">
        <v>126</v>
      </c>
      <c r="E248" s="956"/>
      <c r="F248" s="956"/>
      <c r="G248" s="956"/>
      <c r="H248" s="956"/>
      <c r="I248" s="956"/>
      <c r="J248" s="957"/>
      <c r="K248" s="973">
        <v>3358</v>
      </c>
      <c r="L248" s="974"/>
      <c r="M248" s="974"/>
      <c r="N248" s="975"/>
      <c r="O248" s="973">
        <v>2502.1</v>
      </c>
      <c r="P248" s="974"/>
      <c r="Q248" s="974"/>
      <c r="R248" s="975"/>
      <c r="S248" s="973">
        <v>3812.24</v>
      </c>
      <c r="T248" s="974"/>
      <c r="U248" s="974"/>
      <c r="V248" s="975"/>
      <c r="W248" s="973">
        <v>3438.1</v>
      </c>
      <c r="X248" s="974"/>
      <c r="Y248" s="974"/>
      <c r="Z248" s="990"/>
    </row>
    <row r="249" spans="1:30" s="372" customFormat="1" ht="15" customHeight="1">
      <c r="D249" s="970" t="s">
        <v>127</v>
      </c>
      <c r="E249" s="971"/>
      <c r="F249" s="971"/>
      <c r="G249" s="971"/>
      <c r="H249" s="971"/>
      <c r="I249" s="971"/>
      <c r="J249" s="972"/>
      <c r="K249" s="967">
        <v>854.4</v>
      </c>
      <c r="L249" s="968"/>
      <c r="M249" s="968"/>
      <c r="N249" s="969"/>
      <c r="O249" s="967">
        <f>N10+N13+N17+N19+N23+N25+N33+N35+N37+N39+N41+N43+N45+N47+N49+N56+N76+N874+N94+N103+N107+N114+N128+N134+N140+N142+N144+N147+N163+N165+N169+N173+N179+N183+N189+N234+N219+N221+N225</f>
        <v>1037.3999999999999</v>
      </c>
      <c r="P249" s="968"/>
      <c r="Q249" s="968"/>
      <c r="R249" s="969"/>
      <c r="S249" s="1554">
        <f>R10+R13+R17+R19+R23+R25+R33+R35+R37+R39+R41+R43+R45+R47+R49+R56+R76+R86+R94+R103+R107+R114+R128++R134+R140+R142+R144+R147+R163+R165+R169+R173+R179+R183+R189+R203+R219+R221+R225</f>
        <v>1535.9399999999998</v>
      </c>
      <c r="T249" s="968"/>
      <c r="U249" s="968"/>
      <c r="V249" s="969"/>
      <c r="W249" s="967">
        <v>1546.5</v>
      </c>
      <c r="X249" s="968"/>
      <c r="Y249" s="968"/>
      <c r="Z249" s="982"/>
    </row>
    <row r="250" spans="1:30" s="372" customFormat="1" ht="15" customHeight="1">
      <c r="D250" s="961" t="s">
        <v>128</v>
      </c>
      <c r="E250" s="962"/>
      <c r="F250" s="962"/>
      <c r="G250" s="962"/>
      <c r="H250" s="962"/>
      <c r="I250" s="962"/>
      <c r="J250" s="963"/>
      <c r="K250" s="967"/>
      <c r="L250" s="968"/>
      <c r="M250" s="968"/>
      <c r="N250" s="969"/>
      <c r="O250" s="1049">
        <v>3.2</v>
      </c>
      <c r="P250" s="1050"/>
      <c r="Q250" s="1050"/>
      <c r="R250" s="1051"/>
      <c r="S250" s="967"/>
      <c r="T250" s="968"/>
      <c r="U250" s="968"/>
      <c r="V250" s="969"/>
      <c r="W250" s="967"/>
      <c r="X250" s="968"/>
      <c r="Y250" s="968"/>
      <c r="Z250" s="982"/>
    </row>
    <row r="251" spans="1:30" s="372" customFormat="1" ht="15" customHeight="1">
      <c r="D251" s="961" t="s">
        <v>129</v>
      </c>
      <c r="E251" s="962"/>
      <c r="F251" s="962"/>
      <c r="G251" s="962"/>
      <c r="H251" s="962"/>
      <c r="I251" s="962"/>
      <c r="J251" s="963"/>
      <c r="K251" s="967">
        <f>J205</f>
        <v>247.6</v>
      </c>
      <c r="L251" s="968"/>
      <c r="M251" s="968"/>
      <c r="N251" s="969"/>
      <c r="O251" s="967">
        <f>N205</f>
        <v>259.8</v>
      </c>
      <c r="P251" s="968"/>
      <c r="Q251" s="968"/>
      <c r="R251" s="969"/>
      <c r="S251" s="967">
        <f>R205</f>
        <v>345</v>
      </c>
      <c r="T251" s="968"/>
      <c r="U251" s="968"/>
      <c r="V251" s="969"/>
      <c r="W251" s="967">
        <f>V205</f>
        <v>345</v>
      </c>
      <c r="X251" s="968"/>
      <c r="Y251" s="968"/>
      <c r="Z251" s="982"/>
    </row>
    <row r="252" spans="1:30" s="372" customFormat="1" ht="15.75" customHeight="1">
      <c r="D252" s="961" t="s">
        <v>240</v>
      </c>
      <c r="E252" s="962"/>
      <c r="F252" s="962"/>
      <c r="G252" s="962"/>
      <c r="H252" s="962"/>
      <c r="I252" s="962"/>
      <c r="J252" s="963"/>
      <c r="K252" s="967">
        <f>J54+J57+J66+J212</f>
        <v>1352.2</v>
      </c>
      <c r="L252" s="968"/>
      <c r="M252" s="968"/>
      <c r="N252" s="969"/>
      <c r="O252" s="1049">
        <f>N54+N57+N66+N212</f>
        <v>885.6</v>
      </c>
      <c r="P252" s="1050"/>
      <c r="Q252" s="1050"/>
      <c r="R252" s="1051"/>
      <c r="S252" s="967">
        <f>R54+R57+R66+R212</f>
        <v>1676.33</v>
      </c>
      <c r="T252" s="968"/>
      <c r="U252" s="968"/>
      <c r="V252" s="969"/>
      <c r="W252" s="967">
        <f>V54+V57+V66+V212</f>
        <v>1267.0999999999999</v>
      </c>
      <c r="X252" s="968"/>
      <c r="Y252" s="968"/>
      <c r="Z252" s="982"/>
    </row>
    <row r="253" spans="1:30" s="372" customFormat="1" ht="15" customHeight="1">
      <c r="D253" s="961" t="s">
        <v>130</v>
      </c>
      <c r="E253" s="962"/>
      <c r="F253" s="962"/>
      <c r="G253" s="962"/>
      <c r="H253" s="962"/>
      <c r="I253" s="962"/>
      <c r="J253" s="963"/>
      <c r="K253" s="967">
        <v>903.8</v>
      </c>
      <c r="L253" s="968"/>
      <c r="M253" s="968"/>
      <c r="N253" s="969"/>
      <c r="O253" s="967">
        <v>310.60000000000002</v>
      </c>
      <c r="P253" s="968"/>
      <c r="Q253" s="968"/>
      <c r="R253" s="969"/>
      <c r="S253" s="967">
        <f>R27+R53+R61+R65+R68+R72+R78+R81+R88+R91+R96+R99+R102+R106+R110+R113+R117+R120+R128+R131+R138+R151+R154+R157+R162+R180+R195+R198+R218</f>
        <v>255.03500000000003</v>
      </c>
      <c r="T253" s="968"/>
      <c r="U253" s="968"/>
      <c r="V253" s="969"/>
      <c r="W253" s="967">
        <v>279.5</v>
      </c>
      <c r="X253" s="968"/>
      <c r="Y253" s="968"/>
      <c r="Z253" s="982"/>
    </row>
    <row r="254" spans="1:30" s="372" customFormat="1" ht="15.75" thickBot="1">
      <c r="D254" s="958"/>
      <c r="E254" s="959"/>
      <c r="F254" s="959"/>
      <c r="G254" s="959"/>
      <c r="H254" s="959"/>
      <c r="I254" s="959"/>
      <c r="J254" s="960"/>
      <c r="K254" s="1071"/>
      <c r="L254" s="1072"/>
      <c r="M254" s="1072"/>
      <c r="N254" s="1550"/>
      <c r="O254" s="1547"/>
      <c r="P254" s="1548"/>
      <c r="Q254" s="1548"/>
      <c r="R254" s="1549"/>
      <c r="S254" s="1071"/>
      <c r="T254" s="1072"/>
      <c r="U254" s="1072"/>
      <c r="V254" s="1550"/>
      <c r="W254" s="1071"/>
      <c r="X254" s="1072"/>
      <c r="Y254" s="1072"/>
      <c r="Z254" s="1073"/>
    </row>
    <row r="255" spans="1:30" s="372" customFormat="1" ht="15.75" thickBot="1">
      <c r="D255" s="955" t="s">
        <v>131</v>
      </c>
      <c r="E255" s="956"/>
      <c r="F255" s="956"/>
      <c r="G255" s="956"/>
      <c r="H255" s="956"/>
      <c r="I255" s="956"/>
      <c r="J255" s="957"/>
      <c r="K255" s="964">
        <v>1523.6</v>
      </c>
      <c r="L255" s="965"/>
      <c r="M255" s="965"/>
      <c r="N255" s="966"/>
      <c r="O255" s="964">
        <v>773.2</v>
      </c>
      <c r="P255" s="965"/>
      <c r="Q255" s="965"/>
      <c r="R255" s="966"/>
      <c r="S255" s="964">
        <v>2408.6999999999998</v>
      </c>
      <c r="T255" s="965"/>
      <c r="U255" s="965"/>
      <c r="V255" s="966"/>
      <c r="W255" s="964">
        <v>2615.9</v>
      </c>
      <c r="X255" s="965"/>
      <c r="Y255" s="965"/>
      <c r="Z255" s="1559"/>
    </row>
    <row r="256" spans="1:30" s="372" customFormat="1">
      <c r="D256" s="952"/>
      <c r="E256" s="953"/>
      <c r="F256" s="953"/>
      <c r="G256" s="953"/>
      <c r="H256" s="953"/>
      <c r="I256" s="953"/>
      <c r="J256" s="954"/>
      <c r="K256" s="1068"/>
      <c r="L256" s="1069"/>
      <c r="M256" s="1069"/>
      <c r="N256" s="1070"/>
      <c r="O256" s="1068"/>
      <c r="P256" s="1069"/>
      <c r="Q256" s="1069"/>
      <c r="R256" s="1070"/>
      <c r="S256" s="1068"/>
      <c r="T256" s="1069"/>
      <c r="U256" s="1069"/>
      <c r="V256" s="1070"/>
      <c r="W256" s="1068"/>
      <c r="X256" s="1069"/>
      <c r="Y256" s="1069"/>
      <c r="Z256" s="1558"/>
    </row>
    <row r="257" spans="1:30" s="372" customFormat="1" ht="15" customHeight="1">
      <c r="D257" s="983" t="s">
        <v>132</v>
      </c>
      <c r="E257" s="984"/>
      <c r="F257" s="984"/>
      <c r="G257" s="984"/>
      <c r="H257" s="984"/>
      <c r="I257" s="984"/>
      <c r="J257" s="985"/>
      <c r="K257" s="967"/>
      <c r="L257" s="968"/>
      <c r="M257" s="968"/>
      <c r="N257" s="969"/>
      <c r="O257" s="967"/>
      <c r="P257" s="968"/>
      <c r="Q257" s="968"/>
      <c r="R257" s="969"/>
      <c r="S257" s="967"/>
      <c r="T257" s="968"/>
      <c r="U257" s="968"/>
      <c r="V257" s="969"/>
      <c r="W257" s="967"/>
      <c r="X257" s="968"/>
      <c r="Y257" s="968"/>
      <c r="Z257" s="982"/>
    </row>
    <row r="258" spans="1:30" s="372" customFormat="1" ht="15" customHeight="1">
      <c r="D258" s="983" t="s">
        <v>134</v>
      </c>
      <c r="E258" s="984"/>
      <c r="F258" s="984"/>
      <c r="G258" s="984"/>
      <c r="H258" s="984"/>
      <c r="I258" s="984"/>
      <c r="J258" s="985"/>
      <c r="K258" s="967"/>
      <c r="L258" s="968"/>
      <c r="M258" s="968"/>
      <c r="N258" s="969"/>
      <c r="O258" s="967"/>
      <c r="P258" s="968"/>
      <c r="Q258" s="968"/>
      <c r="R258" s="969"/>
      <c r="S258" s="967"/>
      <c r="T258" s="968"/>
      <c r="U258" s="968"/>
      <c r="V258" s="969"/>
      <c r="W258" s="967"/>
      <c r="X258" s="968"/>
      <c r="Y258" s="968"/>
      <c r="Z258" s="982"/>
    </row>
    <row r="259" spans="1:30" s="372" customFormat="1" ht="15" customHeight="1">
      <c r="D259" s="961" t="s">
        <v>133</v>
      </c>
      <c r="E259" s="962"/>
      <c r="F259" s="962"/>
      <c r="G259" s="962"/>
      <c r="H259" s="962"/>
      <c r="I259" s="962"/>
      <c r="J259" s="963"/>
      <c r="K259" s="967">
        <f>J26+J29+J63+J70+J74+J79+J82+J89+J92+J97+J100+J104+J108+J111+J115+J118+J122+J129+J132+J135+J145+J149+J155+J194+J199+J214</f>
        <v>1403.5500000000004</v>
      </c>
      <c r="L259" s="968"/>
      <c r="M259" s="968"/>
      <c r="N259" s="969"/>
      <c r="O259" s="1049">
        <f>N26+N29+N63+N70+N74+N79+N82+N89+N92+N97+N100+N104+N108+N111+N115+N118+N122+N129+N132+N135+N145+N149+N155+N194+N199+N214</f>
        <v>726.74300000000005</v>
      </c>
      <c r="P259" s="1050"/>
      <c r="Q259" s="1050"/>
      <c r="R259" s="1051"/>
      <c r="S259" s="967">
        <f>R26+R29+R63+R70+R74+R79+R82+R89+R92+R97+R100+R104+R108+R111+R115+R118+R122+R129+R132+R135+R145+R149+R155+R194+R199+R214</f>
        <v>2408.6999999999998</v>
      </c>
      <c r="T259" s="968"/>
      <c r="U259" s="968"/>
      <c r="V259" s="969"/>
      <c r="W259" s="967">
        <v>2615.9</v>
      </c>
      <c r="X259" s="968"/>
      <c r="Y259" s="968"/>
      <c r="Z259" s="982"/>
    </row>
    <row r="260" spans="1:30" s="372" customFormat="1" ht="15" customHeight="1">
      <c r="D260" s="961" t="s">
        <v>135</v>
      </c>
      <c r="E260" s="962"/>
      <c r="F260" s="962"/>
      <c r="G260" s="962"/>
      <c r="H260" s="962"/>
      <c r="I260" s="962"/>
      <c r="J260" s="963"/>
      <c r="K260" s="986">
        <f>J62+J69+J73+J77+J150+J196</f>
        <v>120.02000000000001</v>
      </c>
      <c r="L260" s="987"/>
      <c r="M260" s="987"/>
      <c r="N260" s="1553"/>
      <c r="O260" s="986">
        <f>N62+N69+N73+N77+N150+N196</f>
        <v>46.500000000000007</v>
      </c>
      <c r="P260" s="987"/>
      <c r="Q260" s="987"/>
      <c r="R260" s="1553"/>
      <c r="S260" s="986">
        <f>R62+R69+R73+R77+R150+R196</f>
        <v>0</v>
      </c>
      <c r="T260" s="987"/>
      <c r="U260" s="987"/>
      <c r="V260" s="1553"/>
      <c r="W260" s="986">
        <f>V62+V69+V73+V77+V150+V196</f>
        <v>0</v>
      </c>
      <c r="X260" s="987"/>
      <c r="Y260" s="987"/>
      <c r="Z260" s="988"/>
    </row>
    <row r="261" spans="1:30" s="372" customFormat="1" ht="15" customHeight="1" thickBot="1">
      <c r="D261" s="961" t="s">
        <v>241</v>
      </c>
      <c r="E261" s="962"/>
      <c r="F261" s="962"/>
      <c r="G261" s="962"/>
      <c r="H261" s="962"/>
      <c r="I261" s="962"/>
      <c r="J261" s="963"/>
      <c r="K261" s="967"/>
      <c r="L261" s="968"/>
      <c r="M261" s="968"/>
      <c r="N261" s="969"/>
      <c r="O261" s="967"/>
      <c r="P261" s="968"/>
      <c r="Q261" s="968"/>
      <c r="R261" s="969"/>
      <c r="S261" s="967"/>
      <c r="T261" s="968"/>
      <c r="U261" s="968"/>
      <c r="V261" s="969"/>
      <c r="W261" s="967"/>
      <c r="X261" s="968"/>
      <c r="Y261" s="968"/>
      <c r="Z261" s="982"/>
    </row>
    <row r="262" spans="1:30" s="372" customFormat="1" ht="15" customHeight="1" thickBot="1">
      <c r="D262" s="979" t="s">
        <v>136</v>
      </c>
      <c r="E262" s="980"/>
      <c r="F262" s="980"/>
      <c r="G262" s="980"/>
      <c r="H262" s="980"/>
      <c r="I262" s="980"/>
      <c r="J262" s="981"/>
      <c r="K262" s="1563">
        <v>4881.6000000000004</v>
      </c>
      <c r="L262" s="1564"/>
      <c r="M262" s="1564"/>
      <c r="N262" s="1565"/>
      <c r="O262" s="976">
        <v>3275.1</v>
      </c>
      <c r="P262" s="977"/>
      <c r="Q262" s="977"/>
      <c r="R262" s="989"/>
      <c r="S262" s="976">
        <v>6220.94</v>
      </c>
      <c r="T262" s="977"/>
      <c r="U262" s="977"/>
      <c r="V262" s="989"/>
      <c r="W262" s="976">
        <v>6054</v>
      </c>
      <c r="X262" s="977"/>
      <c r="Y262" s="977"/>
      <c r="Z262" s="978"/>
    </row>
    <row r="263" spans="1:30" s="372" customFormat="1" ht="15.75" thickTop="1">
      <c r="D263" s="44"/>
      <c r="E263" s="1556"/>
      <c r="F263" s="1556"/>
      <c r="G263" s="1556"/>
      <c r="H263" s="1556"/>
      <c r="I263" s="8"/>
      <c r="J263" s="5"/>
      <c r="K263" s="1556"/>
      <c r="L263" s="1556"/>
      <c r="M263" s="1556"/>
      <c r="N263" s="1556"/>
      <c r="O263" s="1551"/>
      <c r="P263" s="1551"/>
      <c r="Q263" s="1551"/>
      <c r="R263" s="1551"/>
      <c r="S263" s="5"/>
      <c r="T263" s="5"/>
      <c r="U263" s="5"/>
      <c r="V263" s="5"/>
      <c r="W263" s="5"/>
      <c r="X263" s="5"/>
      <c r="Y263" s="5"/>
      <c r="Z263" s="5"/>
    </row>
    <row r="264" spans="1:30" s="372" customFormat="1">
      <c r="D264" s="43"/>
      <c r="E264" s="1552"/>
      <c r="F264" s="1552"/>
      <c r="G264" s="1552"/>
      <c r="H264" s="1552"/>
      <c r="I264" s="46"/>
      <c r="J264" s="5"/>
      <c r="K264" s="1546"/>
      <c r="L264" s="1546"/>
      <c r="M264" s="1546"/>
      <c r="N264" s="1546"/>
      <c r="O264" s="1546"/>
      <c r="P264" s="1546"/>
      <c r="Q264" s="1546"/>
      <c r="R264" s="1546"/>
      <c r="S264" s="5"/>
      <c r="T264" s="5"/>
      <c r="U264" s="5"/>
      <c r="V264" s="5"/>
      <c r="W264" s="5"/>
      <c r="X264" s="5"/>
      <c r="Y264" s="5"/>
      <c r="Z264" s="5"/>
    </row>
    <row r="265" spans="1:30" s="372" customFormat="1">
      <c r="D265" s="42"/>
      <c r="E265" s="1557"/>
      <c r="F265" s="1557"/>
      <c r="G265" s="1557"/>
      <c r="H265" s="1557"/>
      <c r="I265" s="45"/>
      <c r="J265" s="5"/>
      <c r="K265" s="1546"/>
      <c r="L265" s="1546"/>
      <c r="M265" s="1546"/>
      <c r="N265" s="1546"/>
      <c r="O265" s="1546"/>
      <c r="P265" s="1546"/>
      <c r="Q265" s="1546"/>
      <c r="R265" s="1546"/>
      <c r="S265" s="5"/>
      <c r="T265" s="5"/>
      <c r="U265" s="5"/>
      <c r="V265" s="5"/>
      <c r="W265" s="5"/>
      <c r="X265" s="5"/>
      <c r="Y265" s="5"/>
      <c r="Z265" s="5"/>
    </row>
    <row r="266" spans="1:30" s="372" customFormat="1">
      <c r="D266" s="5"/>
      <c r="E266" s="5"/>
      <c r="F266" s="5"/>
      <c r="G266" s="7"/>
      <c r="H266" s="5"/>
      <c r="I266" s="8"/>
      <c r="J266" s="5"/>
      <c r="K266" s="5"/>
      <c r="L266" s="5"/>
      <c r="M266" s="5"/>
      <c r="N266" s="9"/>
      <c r="O266" s="9"/>
      <c r="P266" s="9"/>
      <c r="Q266" s="9"/>
      <c r="R266" s="5"/>
      <c r="S266" s="5"/>
      <c r="T266" s="5"/>
      <c r="U266" s="5"/>
      <c r="V266" s="5"/>
      <c r="W266" s="5"/>
      <c r="X266" s="5"/>
      <c r="Y266" s="5"/>
      <c r="Z266" s="5"/>
    </row>
    <row r="267" spans="1:30">
      <c r="A267"/>
      <c r="B267"/>
      <c r="C267"/>
      <c r="AA267"/>
      <c r="AB267"/>
      <c r="AC267"/>
      <c r="AD267"/>
    </row>
  </sheetData>
  <mergeCells count="962">
    <mergeCell ref="AB212:AB213"/>
    <mergeCell ref="A154:A156"/>
    <mergeCell ref="B154:B156"/>
    <mergeCell ref="C154:C156"/>
    <mergeCell ref="D154:D156"/>
    <mergeCell ref="E154:E156"/>
    <mergeCell ref="B187:B189"/>
    <mergeCell ref="D187:D189"/>
    <mergeCell ref="D162:D164"/>
    <mergeCell ref="E162:E164"/>
    <mergeCell ref="A175:A179"/>
    <mergeCell ref="B175:B179"/>
    <mergeCell ref="C175:C179"/>
    <mergeCell ref="B137:B139"/>
    <mergeCell ref="C137:C139"/>
    <mergeCell ref="D137:D139"/>
    <mergeCell ref="D81:D83"/>
    <mergeCell ref="G81:G83"/>
    <mergeCell ref="H81:H83"/>
    <mergeCell ref="AC194:AC197"/>
    <mergeCell ref="E194:E197"/>
    <mergeCell ref="C190:I190"/>
    <mergeCell ref="C149:C153"/>
    <mergeCell ref="D149:D153"/>
    <mergeCell ref="F187:F189"/>
    <mergeCell ref="AC82:AC83"/>
    <mergeCell ref="F149:F153"/>
    <mergeCell ref="G149:G153"/>
    <mergeCell ref="G154:G156"/>
    <mergeCell ref="AB169:AB170"/>
    <mergeCell ref="AC169:AC170"/>
    <mergeCell ref="AC165:AC166"/>
    <mergeCell ref="H134:H136"/>
    <mergeCell ref="F137:F139"/>
    <mergeCell ref="F147:F148"/>
    <mergeCell ref="AC128:AC129"/>
    <mergeCell ref="Z140:Z141"/>
    <mergeCell ref="AB82:AB83"/>
    <mergeCell ref="Z82:Z83"/>
    <mergeCell ref="AA82:AA83"/>
    <mergeCell ref="C81:C83"/>
    <mergeCell ref="E147:E148"/>
    <mergeCell ref="E65:E67"/>
    <mergeCell ref="E91:E93"/>
    <mergeCell ref="D140:D141"/>
    <mergeCell ref="D142:D143"/>
    <mergeCell ref="C99:C101"/>
    <mergeCell ref="Z134:Z136"/>
    <mergeCell ref="AA134:AA136"/>
    <mergeCell ref="AB137:AB139"/>
    <mergeCell ref="B117:B119"/>
    <mergeCell ref="C117:C119"/>
    <mergeCell ref="A131:A133"/>
    <mergeCell ref="B131:B133"/>
    <mergeCell ref="B142:B143"/>
    <mergeCell ref="B65:B67"/>
    <mergeCell ref="C65:C67"/>
    <mergeCell ref="E137:E139"/>
    <mergeCell ref="A96:A98"/>
    <mergeCell ref="B96:B98"/>
    <mergeCell ref="E99:E101"/>
    <mergeCell ref="D96:D98"/>
    <mergeCell ref="D94:D95"/>
    <mergeCell ref="C96:C98"/>
    <mergeCell ref="A86:A87"/>
    <mergeCell ref="B86:B87"/>
    <mergeCell ref="E86:E87"/>
    <mergeCell ref="A81:A83"/>
    <mergeCell ref="B81:B83"/>
    <mergeCell ref="E81:E83"/>
    <mergeCell ref="A72:A75"/>
    <mergeCell ref="B72:B75"/>
    <mergeCell ref="A65:A67"/>
    <mergeCell ref="A137:A139"/>
    <mergeCell ref="Z229:AC229"/>
    <mergeCell ref="AA151:AA153"/>
    <mergeCell ref="AB151:AB153"/>
    <mergeCell ref="AC151:AC153"/>
    <mergeCell ref="W258:Z258"/>
    <mergeCell ref="C193:AC193"/>
    <mergeCell ref="Z190:AC190"/>
    <mergeCell ref="G205:G207"/>
    <mergeCell ref="F154:F156"/>
    <mergeCell ref="F212:F213"/>
    <mergeCell ref="G212:G213"/>
    <mergeCell ref="H212:H213"/>
    <mergeCell ref="C202:AC202"/>
    <mergeCell ref="AB194:AB197"/>
    <mergeCell ref="H194:H197"/>
    <mergeCell ref="Z194:Z197"/>
    <mergeCell ref="D198:D200"/>
    <mergeCell ref="E198:E200"/>
    <mergeCell ref="G173:G174"/>
    <mergeCell ref="H154:H156"/>
    <mergeCell ref="H205:H207"/>
    <mergeCell ref="E175:E179"/>
    <mergeCell ref="F175:F179"/>
    <mergeCell ref="E173:E174"/>
    <mergeCell ref="A140:A141"/>
    <mergeCell ref="B140:B141"/>
    <mergeCell ref="A149:A153"/>
    <mergeCell ref="F198:F200"/>
    <mergeCell ref="H198:H200"/>
    <mergeCell ref="K262:N262"/>
    <mergeCell ref="E140:E141"/>
    <mergeCell ref="E142:E143"/>
    <mergeCell ref="C142:C143"/>
    <mergeCell ref="F173:F174"/>
    <mergeCell ref="F157:F159"/>
    <mergeCell ref="C201:I201"/>
    <mergeCell ref="D203:D204"/>
    <mergeCell ref="G187:G189"/>
    <mergeCell ref="H187:H189"/>
    <mergeCell ref="B194:B197"/>
    <mergeCell ref="C198:C200"/>
    <mergeCell ref="B210:AC210"/>
    <mergeCell ref="AC203:AC204"/>
    <mergeCell ref="AA154:AA156"/>
    <mergeCell ref="AB154:AB156"/>
    <mergeCell ref="AC154:AC156"/>
    <mergeCell ref="Z155:Z156"/>
    <mergeCell ref="A212:A213"/>
    <mergeCell ref="S243:X243"/>
    <mergeCell ref="S247:V247"/>
    <mergeCell ref="E263:F263"/>
    <mergeCell ref="G263:H263"/>
    <mergeCell ref="K263:L263"/>
    <mergeCell ref="M263:N263"/>
    <mergeCell ref="E265:F265"/>
    <mergeCell ref="G265:H265"/>
    <mergeCell ref="K264:L264"/>
    <mergeCell ref="M264:N264"/>
    <mergeCell ref="O264:P264"/>
    <mergeCell ref="M265:N265"/>
    <mergeCell ref="W257:Z257"/>
    <mergeCell ref="W256:Z256"/>
    <mergeCell ref="W255:Z255"/>
    <mergeCell ref="Q263:R263"/>
    <mergeCell ref="Q264:R264"/>
    <mergeCell ref="O265:P265"/>
    <mergeCell ref="Q265:R265"/>
    <mergeCell ref="E264:F264"/>
    <mergeCell ref="G264:H264"/>
    <mergeCell ref="S252:V252"/>
    <mergeCell ref="D260:J260"/>
    <mergeCell ref="D257:J257"/>
    <mergeCell ref="K261:N261"/>
    <mergeCell ref="O260:R260"/>
    <mergeCell ref="K260:N260"/>
    <mergeCell ref="S260:V260"/>
    <mergeCell ref="S261:V261"/>
    <mergeCell ref="K265:L265"/>
    <mergeCell ref="AB225:AB226"/>
    <mergeCell ref="A221:A222"/>
    <mergeCell ref="B221:B222"/>
    <mergeCell ref="C221:C222"/>
    <mergeCell ref="Z228:AC228"/>
    <mergeCell ref="Z227:AC227"/>
    <mergeCell ref="AC221:AC222"/>
    <mergeCell ref="E221:E222"/>
    <mergeCell ref="F221:F222"/>
    <mergeCell ref="Z221:Z222"/>
    <mergeCell ref="AA221:AA222"/>
    <mergeCell ref="G221:G222"/>
    <mergeCell ref="H221:H222"/>
    <mergeCell ref="O254:R254"/>
    <mergeCell ref="S254:V254"/>
    <mergeCell ref="K254:N254"/>
    <mergeCell ref="K252:N252"/>
    <mergeCell ref="S242:X242"/>
    <mergeCell ref="E243:L243"/>
    <mergeCell ref="J234:U234"/>
    <mergeCell ref="E236:L236"/>
    <mergeCell ref="O263:P263"/>
    <mergeCell ref="M239:R239"/>
    <mergeCell ref="Z225:Z226"/>
    <mergeCell ref="Z223:AC223"/>
    <mergeCell ref="F225:F226"/>
    <mergeCell ref="G225:G226"/>
    <mergeCell ref="C224:AC224"/>
    <mergeCell ref="C223:I223"/>
    <mergeCell ref="A225:A226"/>
    <mergeCell ref="B225:B226"/>
    <mergeCell ref="G180:G181"/>
    <mergeCell ref="H180:H181"/>
    <mergeCell ref="Z180:Z181"/>
    <mergeCell ref="AA180:AA181"/>
    <mergeCell ref="AB180:AB181"/>
    <mergeCell ref="AC180:AC181"/>
    <mergeCell ref="D221:D222"/>
    <mergeCell ref="AB221:AB222"/>
    <mergeCell ref="AC225:AC226"/>
    <mergeCell ref="C225:C226"/>
    <mergeCell ref="D225:D226"/>
    <mergeCell ref="E225:E226"/>
    <mergeCell ref="AA225:AA226"/>
    <mergeCell ref="AC212:AC213"/>
    <mergeCell ref="AA187:AA189"/>
    <mergeCell ref="AB187:AB189"/>
    <mergeCell ref="G49:G50"/>
    <mergeCell ref="E203:E204"/>
    <mergeCell ref="F203:F204"/>
    <mergeCell ref="A173:A174"/>
    <mergeCell ref="B173:B174"/>
    <mergeCell ref="A169:A170"/>
    <mergeCell ref="B169:B170"/>
    <mergeCell ref="C169:C170"/>
    <mergeCell ref="D169:D170"/>
    <mergeCell ref="A49:A50"/>
    <mergeCell ref="B49:B50"/>
    <mergeCell ref="C49:C50"/>
    <mergeCell ref="D49:D50"/>
    <mergeCell ref="B149:B153"/>
    <mergeCell ref="D99:D101"/>
    <mergeCell ref="A144:A146"/>
    <mergeCell ref="D180:D181"/>
    <mergeCell ref="A180:A181"/>
    <mergeCell ref="B180:B181"/>
    <mergeCell ref="C180:C181"/>
    <mergeCell ref="A187:A189"/>
    <mergeCell ref="F180:F181"/>
    <mergeCell ref="B99:B101"/>
    <mergeCell ref="D117:D119"/>
    <mergeCell ref="Z218:Z220"/>
    <mergeCell ref="AA175:AA179"/>
    <mergeCell ref="H173:H174"/>
    <mergeCell ref="C173:C174"/>
    <mergeCell ref="D173:D174"/>
    <mergeCell ref="Z209:AC209"/>
    <mergeCell ref="AB175:AB179"/>
    <mergeCell ref="AB218:AB220"/>
    <mergeCell ref="Z175:Z179"/>
    <mergeCell ref="AC218:AC220"/>
    <mergeCell ref="AC175:AC179"/>
    <mergeCell ref="G175:G179"/>
    <mergeCell ref="H175:H179"/>
    <mergeCell ref="C208:I208"/>
    <mergeCell ref="AA219:AA220"/>
    <mergeCell ref="AA203:AA204"/>
    <mergeCell ref="C218:C220"/>
    <mergeCell ref="D218:D220"/>
    <mergeCell ref="E218:E220"/>
    <mergeCell ref="F218:F220"/>
    <mergeCell ref="C217:AC217"/>
    <mergeCell ref="AC187:AC189"/>
    <mergeCell ref="AB198:AB200"/>
    <mergeCell ref="Z198:Z200"/>
    <mergeCell ref="A99:A101"/>
    <mergeCell ref="A117:A119"/>
    <mergeCell ref="E165:E166"/>
    <mergeCell ref="E169:E170"/>
    <mergeCell ref="Z169:Z170"/>
    <mergeCell ref="AA169:AA170"/>
    <mergeCell ref="F169:F170"/>
    <mergeCell ref="G169:G170"/>
    <mergeCell ref="H169:H170"/>
    <mergeCell ref="G165:G166"/>
    <mergeCell ref="AA165:AA166"/>
    <mergeCell ref="F162:F164"/>
    <mergeCell ref="H162:H164"/>
    <mergeCell ref="C167:I167"/>
    <mergeCell ref="Z167:AC167"/>
    <mergeCell ref="C168:AC168"/>
    <mergeCell ref="Z165:Z166"/>
    <mergeCell ref="A165:A166"/>
    <mergeCell ref="B165:B166"/>
    <mergeCell ref="C165:C166"/>
    <mergeCell ref="D165:D166"/>
    <mergeCell ref="Z128:Z129"/>
    <mergeCell ref="AA128:AA129"/>
    <mergeCell ref="E149:E153"/>
    <mergeCell ref="H147:H148"/>
    <mergeCell ref="F142:F143"/>
    <mergeCell ref="G140:G141"/>
    <mergeCell ref="Z216:AC216"/>
    <mergeCell ref="Z214:Z215"/>
    <mergeCell ref="E214:E215"/>
    <mergeCell ref="F214:F215"/>
    <mergeCell ref="G214:G215"/>
    <mergeCell ref="B209:I209"/>
    <mergeCell ref="D144:D146"/>
    <mergeCell ref="H144:H146"/>
    <mergeCell ref="E144:E146"/>
    <mergeCell ref="F144:F146"/>
    <mergeCell ref="G142:G143"/>
    <mergeCell ref="H149:H153"/>
    <mergeCell ref="G147:G148"/>
    <mergeCell ref="H140:H141"/>
    <mergeCell ref="B144:B146"/>
    <mergeCell ref="Z187:Z189"/>
    <mergeCell ref="C171:I171"/>
    <mergeCell ref="Z171:AC171"/>
    <mergeCell ref="C172:AC172"/>
    <mergeCell ref="AA198:AA200"/>
    <mergeCell ref="AC198:AC200"/>
    <mergeCell ref="C60:AC60"/>
    <mergeCell ref="E134:E136"/>
    <mergeCell ref="F134:F136"/>
    <mergeCell ref="C140:C141"/>
    <mergeCell ref="AC61:AC64"/>
    <mergeCell ref="AB68:AB71"/>
    <mergeCell ref="AA70:AA71"/>
    <mergeCell ref="AC65:AC67"/>
    <mergeCell ref="AA65:AA67"/>
    <mergeCell ref="AB128:AB129"/>
    <mergeCell ref="AB65:AB67"/>
    <mergeCell ref="AB62:AB64"/>
    <mergeCell ref="AA63:AA64"/>
    <mergeCell ref="AC68:AC71"/>
    <mergeCell ref="AC72:AC75"/>
    <mergeCell ref="AA74:AA75"/>
    <mergeCell ref="F140:F141"/>
    <mergeCell ref="AB134:AB136"/>
    <mergeCell ref="AC134:AC136"/>
    <mergeCell ref="AA137:AA139"/>
    <mergeCell ref="AA131:AA133"/>
    <mergeCell ref="Z131:Z133"/>
    <mergeCell ref="G134:G136"/>
    <mergeCell ref="D65:D67"/>
    <mergeCell ref="A142:A143"/>
    <mergeCell ref="A147:A148"/>
    <mergeCell ref="B147:B148"/>
    <mergeCell ref="C147:C148"/>
    <mergeCell ref="D147:D148"/>
    <mergeCell ref="A194:A197"/>
    <mergeCell ref="A198:A200"/>
    <mergeCell ref="B198:B200"/>
    <mergeCell ref="C194:C197"/>
    <mergeCell ref="B192:AC192"/>
    <mergeCell ref="AC162:AC164"/>
    <mergeCell ref="G194:G197"/>
    <mergeCell ref="Z147:Z148"/>
    <mergeCell ref="AA147:AA148"/>
    <mergeCell ref="AB147:AB148"/>
    <mergeCell ref="AC147:AC148"/>
    <mergeCell ref="AC144:AC145"/>
    <mergeCell ref="AA142:AA143"/>
    <mergeCell ref="Z144:Z145"/>
    <mergeCell ref="A162:A164"/>
    <mergeCell ref="B162:B164"/>
    <mergeCell ref="C162:C164"/>
    <mergeCell ref="Z151:Z153"/>
    <mergeCell ref="G144:G146"/>
    <mergeCell ref="F205:F207"/>
    <mergeCell ref="E205:E207"/>
    <mergeCell ref="F194:F197"/>
    <mergeCell ref="D194:D197"/>
    <mergeCell ref="A157:A159"/>
    <mergeCell ref="B191:I191"/>
    <mergeCell ref="G198:G200"/>
    <mergeCell ref="AA182:AA183"/>
    <mergeCell ref="A214:A215"/>
    <mergeCell ref="B214:B215"/>
    <mergeCell ref="C214:C215"/>
    <mergeCell ref="D214:D215"/>
    <mergeCell ref="A203:A204"/>
    <mergeCell ref="Z208:AC208"/>
    <mergeCell ref="C211:AC211"/>
    <mergeCell ref="B203:B204"/>
    <mergeCell ref="C203:C204"/>
    <mergeCell ref="AB203:AB204"/>
    <mergeCell ref="B212:B213"/>
    <mergeCell ref="C212:C213"/>
    <mergeCell ref="D212:D213"/>
    <mergeCell ref="E212:E213"/>
    <mergeCell ref="Z212:Z213"/>
    <mergeCell ref="AA212:AA213"/>
    <mergeCell ref="AC131:AC133"/>
    <mergeCell ref="AC117:AC119"/>
    <mergeCell ref="Z124:AC124"/>
    <mergeCell ref="AA113:AA116"/>
    <mergeCell ref="AA120:AA123"/>
    <mergeCell ref="AB120:AB123"/>
    <mergeCell ref="AC120:AC123"/>
    <mergeCell ref="AB113:AB116"/>
    <mergeCell ref="A205:A207"/>
    <mergeCell ref="B205:B207"/>
    <mergeCell ref="C205:C207"/>
    <mergeCell ref="D205:D207"/>
    <mergeCell ref="AC142:AC143"/>
    <mergeCell ref="AC140:AC141"/>
    <mergeCell ref="AB142:AB143"/>
    <mergeCell ref="AB140:AB141"/>
    <mergeCell ref="H137:H139"/>
    <mergeCell ref="Z137:Z139"/>
    <mergeCell ref="H142:H143"/>
    <mergeCell ref="Z201:AC201"/>
    <mergeCell ref="AA194:AA197"/>
    <mergeCell ref="G203:G204"/>
    <mergeCell ref="H203:H204"/>
    <mergeCell ref="Z203:Z204"/>
    <mergeCell ref="A113:A116"/>
    <mergeCell ref="G113:G116"/>
    <mergeCell ref="A110:A112"/>
    <mergeCell ref="B110:B112"/>
    <mergeCell ref="G110:G112"/>
    <mergeCell ref="E113:E116"/>
    <mergeCell ref="E110:E112"/>
    <mergeCell ref="F110:F112"/>
    <mergeCell ref="F102:F105"/>
    <mergeCell ref="C102:C105"/>
    <mergeCell ref="D106:D109"/>
    <mergeCell ref="E102:E105"/>
    <mergeCell ref="E106:E109"/>
    <mergeCell ref="A106:A109"/>
    <mergeCell ref="A102:A105"/>
    <mergeCell ref="B102:B105"/>
    <mergeCell ref="B106:B109"/>
    <mergeCell ref="F106:F109"/>
    <mergeCell ref="B113:B116"/>
    <mergeCell ref="C113:C116"/>
    <mergeCell ref="H94:H95"/>
    <mergeCell ref="AB99:AB101"/>
    <mergeCell ref="AA99:AA101"/>
    <mergeCell ref="AC102:AC105"/>
    <mergeCell ref="AB117:AB119"/>
    <mergeCell ref="AC106:AC109"/>
    <mergeCell ref="AA106:AA109"/>
    <mergeCell ref="Z110:Z112"/>
    <mergeCell ref="Z113:Z116"/>
    <mergeCell ref="H117:H119"/>
    <mergeCell ref="AC94:AC95"/>
    <mergeCell ref="Z94:Z95"/>
    <mergeCell ref="AC110:AC112"/>
    <mergeCell ref="AB110:AB112"/>
    <mergeCell ref="AB106:AB109"/>
    <mergeCell ref="AB102:AB105"/>
    <mergeCell ref="AA102:AA103"/>
    <mergeCell ref="AA104:AA105"/>
    <mergeCell ref="AC113:AC116"/>
    <mergeCell ref="Z117:Z119"/>
    <mergeCell ref="AA117:AA119"/>
    <mergeCell ref="E117:E119"/>
    <mergeCell ref="C106:C109"/>
    <mergeCell ref="Z106:Z109"/>
    <mergeCell ref="Z104:Z105"/>
    <mergeCell ref="G106:G109"/>
    <mergeCell ref="H110:H112"/>
    <mergeCell ref="H106:H109"/>
    <mergeCell ref="AC96:AC98"/>
    <mergeCell ref="AA96:AA98"/>
    <mergeCell ref="AB96:AB98"/>
    <mergeCell ref="Z99:Z101"/>
    <mergeCell ref="H96:H98"/>
    <mergeCell ref="H99:H101"/>
    <mergeCell ref="Z96:Z98"/>
    <mergeCell ref="AC99:AC101"/>
    <mergeCell ref="Z86:Z87"/>
    <mergeCell ref="AC91:AC93"/>
    <mergeCell ref="AB91:AB93"/>
    <mergeCell ref="Z91:Z93"/>
    <mergeCell ref="AB94:AB95"/>
    <mergeCell ref="AA94:AA95"/>
    <mergeCell ref="AA91:AA93"/>
    <mergeCell ref="AC86:AC87"/>
    <mergeCell ref="A91:A93"/>
    <mergeCell ref="B91:B93"/>
    <mergeCell ref="C91:C93"/>
    <mergeCell ref="D91:D93"/>
    <mergeCell ref="A88:A90"/>
    <mergeCell ref="B88:B90"/>
    <mergeCell ref="C88:C90"/>
    <mergeCell ref="D88:D90"/>
    <mergeCell ref="AC88:AC90"/>
    <mergeCell ref="AB88:AB90"/>
    <mergeCell ref="C86:C87"/>
    <mergeCell ref="D86:D87"/>
    <mergeCell ref="AA86:AA87"/>
    <mergeCell ref="E88:E90"/>
    <mergeCell ref="F88:F90"/>
    <mergeCell ref="H86:H87"/>
    <mergeCell ref="G96:G98"/>
    <mergeCell ref="F96:F98"/>
    <mergeCell ref="H128:H130"/>
    <mergeCell ref="Z88:Z90"/>
    <mergeCell ref="AA88:AA90"/>
    <mergeCell ref="H102:H105"/>
    <mergeCell ref="Z102:Z103"/>
    <mergeCell ref="H113:H116"/>
    <mergeCell ref="AA110:AA112"/>
    <mergeCell ref="F113:F116"/>
    <mergeCell ref="G88:G90"/>
    <mergeCell ref="F117:F119"/>
    <mergeCell ref="G117:G119"/>
    <mergeCell ref="AB86:AB87"/>
    <mergeCell ref="G91:G93"/>
    <mergeCell ref="A94:A95"/>
    <mergeCell ref="F91:F93"/>
    <mergeCell ref="H91:H93"/>
    <mergeCell ref="D131:D133"/>
    <mergeCell ref="G128:G130"/>
    <mergeCell ref="F128:F130"/>
    <mergeCell ref="E131:E133"/>
    <mergeCell ref="E128:E130"/>
    <mergeCell ref="C110:C112"/>
    <mergeCell ref="A128:A130"/>
    <mergeCell ref="B128:B130"/>
    <mergeCell ref="F94:F95"/>
    <mergeCell ref="D102:D105"/>
    <mergeCell ref="B94:B95"/>
    <mergeCell ref="C94:C95"/>
    <mergeCell ref="C124:I124"/>
    <mergeCell ref="C127:AC127"/>
    <mergeCell ref="B126:AC126"/>
    <mergeCell ref="F120:F123"/>
    <mergeCell ref="A120:A123"/>
    <mergeCell ref="G86:G87"/>
    <mergeCell ref="H88:H90"/>
    <mergeCell ref="F81:F83"/>
    <mergeCell ref="C128:C130"/>
    <mergeCell ref="Z120:Z123"/>
    <mergeCell ref="H120:H123"/>
    <mergeCell ref="E96:E98"/>
    <mergeCell ref="G94:G95"/>
    <mergeCell ref="C85:AC85"/>
    <mergeCell ref="E61:E64"/>
    <mergeCell ref="H131:H133"/>
    <mergeCell ref="D72:D75"/>
    <mergeCell ref="H72:H75"/>
    <mergeCell ref="E72:E75"/>
    <mergeCell ref="F72:F75"/>
    <mergeCell ref="G102:G105"/>
    <mergeCell ref="D128:D130"/>
    <mergeCell ref="F86:F87"/>
    <mergeCell ref="G131:G133"/>
    <mergeCell ref="E68:E71"/>
    <mergeCell ref="F68:F71"/>
    <mergeCell ref="C72:C75"/>
    <mergeCell ref="F131:F133"/>
    <mergeCell ref="D113:D116"/>
    <mergeCell ref="D110:D112"/>
    <mergeCell ref="C76:C80"/>
    <mergeCell ref="D76:D80"/>
    <mergeCell ref="A76:A80"/>
    <mergeCell ref="B76:B80"/>
    <mergeCell ref="A68:A71"/>
    <mergeCell ref="B68:B71"/>
    <mergeCell ref="C68:C71"/>
    <mergeCell ref="D68:D71"/>
    <mergeCell ref="G65:G67"/>
    <mergeCell ref="F65:F67"/>
    <mergeCell ref="Z74:Z75"/>
    <mergeCell ref="G68:G71"/>
    <mergeCell ref="G72:G75"/>
    <mergeCell ref="F76:F80"/>
    <mergeCell ref="G76:G80"/>
    <mergeCell ref="H76:H80"/>
    <mergeCell ref="Z59:AC59"/>
    <mergeCell ref="C59:I59"/>
    <mergeCell ref="AB182:AB183"/>
    <mergeCell ref="Z61:Z64"/>
    <mergeCell ref="H68:H71"/>
    <mergeCell ref="Z68:Z71"/>
    <mergeCell ref="F61:F64"/>
    <mergeCell ref="Z65:Z67"/>
    <mergeCell ref="G61:G64"/>
    <mergeCell ref="H65:H67"/>
    <mergeCell ref="AB162:AB164"/>
    <mergeCell ref="F165:F166"/>
    <mergeCell ref="B125:I125"/>
    <mergeCell ref="B120:B123"/>
    <mergeCell ref="C120:C123"/>
    <mergeCell ref="F182:F186"/>
    <mergeCell ref="G182:G186"/>
    <mergeCell ref="H182:H186"/>
    <mergeCell ref="B61:B64"/>
    <mergeCell ref="C61:C64"/>
    <mergeCell ref="D61:D64"/>
    <mergeCell ref="A61:A64"/>
    <mergeCell ref="AC182:AC183"/>
    <mergeCell ref="A182:A186"/>
    <mergeCell ref="B182:B186"/>
    <mergeCell ref="C182:C186"/>
    <mergeCell ref="E182:E183"/>
    <mergeCell ref="H61:H64"/>
    <mergeCell ref="AA76:AA80"/>
    <mergeCell ref="C84:I84"/>
    <mergeCell ref="Z84:AC84"/>
    <mergeCell ref="E94:E95"/>
    <mergeCell ref="AB131:AB133"/>
    <mergeCell ref="D120:D123"/>
    <mergeCell ref="E120:E123"/>
    <mergeCell ref="G120:G123"/>
    <mergeCell ref="G99:G101"/>
    <mergeCell ref="F99:F101"/>
    <mergeCell ref="C131:C133"/>
    <mergeCell ref="Z182:Z183"/>
    <mergeCell ref="AB165:AB166"/>
    <mergeCell ref="AA162:AA164"/>
    <mergeCell ref="A56:A58"/>
    <mergeCell ref="B56:B58"/>
    <mergeCell ref="C56:C58"/>
    <mergeCell ref="D56:D58"/>
    <mergeCell ref="E56:E58"/>
    <mergeCell ref="F56:F58"/>
    <mergeCell ref="AB56:AB58"/>
    <mergeCell ref="AC56:AC58"/>
    <mergeCell ref="Z56:Z58"/>
    <mergeCell ref="AA56:AA58"/>
    <mergeCell ref="G56:G58"/>
    <mergeCell ref="H56:H58"/>
    <mergeCell ref="Z53:Z55"/>
    <mergeCell ref="AA53:AA55"/>
    <mergeCell ref="A53:A55"/>
    <mergeCell ref="B53:B55"/>
    <mergeCell ref="C53:C55"/>
    <mergeCell ref="D53:D55"/>
    <mergeCell ref="AC39:AC40"/>
    <mergeCell ref="AC41:AC42"/>
    <mergeCell ref="AC33:AC34"/>
    <mergeCell ref="C52:AC52"/>
    <mergeCell ref="E53:E55"/>
    <mergeCell ref="F53:F55"/>
    <mergeCell ref="G53:G55"/>
    <mergeCell ref="H53:H55"/>
    <mergeCell ref="AB53:AB55"/>
    <mergeCell ref="AC53:AC55"/>
    <mergeCell ref="Z43:Z44"/>
    <mergeCell ref="H43:H44"/>
    <mergeCell ref="E39:E40"/>
    <mergeCell ref="F39:F40"/>
    <mergeCell ref="Z41:Z42"/>
    <mergeCell ref="E41:E42"/>
    <mergeCell ref="G39:G40"/>
    <mergeCell ref="H39:H40"/>
    <mergeCell ref="AB43:AB44"/>
    <mergeCell ref="AC43:AC44"/>
    <mergeCell ref="AA43:AA44"/>
    <mergeCell ref="AA41:AA42"/>
    <mergeCell ref="AB39:AB40"/>
    <mergeCell ref="AB35:AB36"/>
    <mergeCell ref="AB41:AB42"/>
    <mergeCell ref="AC37:AC38"/>
    <mergeCell ref="AB37:AB38"/>
    <mergeCell ref="Z51:AC51"/>
    <mergeCell ref="AB47:AB48"/>
    <mergeCell ref="Z45:Z46"/>
    <mergeCell ref="AA45:AA46"/>
    <mergeCell ref="AB45:AB46"/>
    <mergeCell ref="A47:A48"/>
    <mergeCell ref="B47:B48"/>
    <mergeCell ref="C47:C48"/>
    <mergeCell ref="E47:E48"/>
    <mergeCell ref="D47:D48"/>
    <mergeCell ref="D45:D46"/>
    <mergeCell ref="E45:E46"/>
    <mergeCell ref="F45:F46"/>
    <mergeCell ref="AC45:AC46"/>
    <mergeCell ref="AA49:AA50"/>
    <mergeCell ref="F47:F48"/>
    <mergeCell ref="G47:G48"/>
    <mergeCell ref="AB49:AB50"/>
    <mergeCell ref="AC49:AC50"/>
    <mergeCell ref="Z49:Z50"/>
    <mergeCell ref="Z47:Z48"/>
    <mergeCell ref="H49:H50"/>
    <mergeCell ref="E49:E50"/>
    <mergeCell ref="F49:F50"/>
    <mergeCell ref="H45:H46"/>
    <mergeCell ref="A37:A38"/>
    <mergeCell ref="B37:B38"/>
    <mergeCell ref="A43:A44"/>
    <mergeCell ref="B43:B44"/>
    <mergeCell ref="C43:C44"/>
    <mergeCell ref="D43:D44"/>
    <mergeCell ref="A41:A42"/>
    <mergeCell ref="B41:B42"/>
    <mergeCell ref="C41:C42"/>
    <mergeCell ref="D41:D42"/>
    <mergeCell ref="F41:F42"/>
    <mergeCell ref="A45:A46"/>
    <mergeCell ref="B45:B46"/>
    <mergeCell ref="C45:C46"/>
    <mergeCell ref="E43:E44"/>
    <mergeCell ref="G43:G44"/>
    <mergeCell ref="A39:A40"/>
    <mergeCell ref="B39:B40"/>
    <mergeCell ref="A33:A34"/>
    <mergeCell ref="B33:B34"/>
    <mergeCell ref="C33:C34"/>
    <mergeCell ref="D33:D34"/>
    <mergeCell ref="A35:A36"/>
    <mergeCell ref="B35:B36"/>
    <mergeCell ref="C35:C36"/>
    <mergeCell ref="H37:H38"/>
    <mergeCell ref="G41:G42"/>
    <mergeCell ref="Z39:Z40"/>
    <mergeCell ref="AA39:AA40"/>
    <mergeCell ref="AA37:AA38"/>
    <mergeCell ref="AC29:AC30"/>
    <mergeCell ref="AB33:AB34"/>
    <mergeCell ref="G29:G30"/>
    <mergeCell ref="D35:D36"/>
    <mergeCell ref="AC35:AC36"/>
    <mergeCell ref="AC23:AC24"/>
    <mergeCell ref="Z31:AC31"/>
    <mergeCell ref="H25:H28"/>
    <mergeCell ref="AA25:AA28"/>
    <mergeCell ref="G33:G34"/>
    <mergeCell ref="C31:I31"/>
    <mergeCell ref="AB17:AB18"/>
    <mergeCell ref="AB19:AB20"/>
    <mergeCell ref="E23:E24"/>
    <mergeCell ref="F23:F24"/>
    <mergeCell ref="C29:C30"/>
    <mergeCell ref="D29:D30"/>
    <mergeCell ref="G19:G20"/>
    <mergeCell ref="Z33:Z34"/>
    <mergeCell ref="AA33:AA34"/>
    <mergeCell ref="A29:A30"/>
    <mergeCell ref="B25:B28"/>
    <mergeCell ref="B29:B30"/>
    <mergeCell ref="AB23:AB24"/>
    <mergeCell ref="G25:G28"/>
    <mergeCell ref="F29:F30"/>
    <mergeCell ref="AB25:AB28"/>
    <mergeCell ref="E29:E30"/>
    <mergeCell ref="C25:C28"/>
    <mergeCell ref="D25:D28"/>
    <mergeCell ref="A23:A24"/>
    <mergeCell ref="B23:B24"/>
    <mergeCell ref="C23:C24"/>
    <mergeCell ref="D23:D24"/>
    <mergeCell ref="G23:G24"/>
    <mergeCell ref="H23:H24"/>
    <mergeCell ref="Z25:Z28"/>
    <mergeCell ref="A10:A12"/>
    <mergeCell ref="B10:B12"/>
    <mergeCell ref="C10:C12"/>
    <mergeCell ref="C15:I15"/>
    <mergeCell ref="D13:D14"/>
    <mergeCell ref="G10:G12"/>
    <mergeCell ref="D10:D12"/>
    <mergeCell ref="H3:H5"/>
    <mergeCell ref="A6:AC6"/>
    <mergeCell ref="G3:G5"/>
    <mergeCell ref="K4:L4"/>
    <mergeCell ref="Z3:AC3"/>
    <mergeCell ref="Z4:Z5"/>
    <mergeCell ref="S4:T4"/>
    <mergeCell ref="N4:N5"/>
    <mergeCell ref="V3:Y3"/>
    <mergeCell ref="I3:I5"/>
    <mergeCell ref="A7:AC7"/>
    <mergeCell ref="AA10:AA12"/>
    <mergeCell ref="C9:AC9"/>
    <mergeCell ref="B8:AC8"/>
    <mergeCell ref="Z10:Z12"/>
    <mergeCell ref="AB10:AB12"/>
    <mergeCell ref="H10:H12"/>
    <mergeCell ref="A1:AC1"/>
    <mergeCell ref="A3:A5"/>
    <mergeCell ref="B3:B5"/>
    <mergeCell ref="C3:C5"/>
    <mergeCell ref="D3:D5"/>
    <mergeCell ref="R3:U3"/>
    <mergeCell ref="E3:E5"/>
    <mergeCell ref="F3:F5"/>
    <mergeCell ref="Q4:Q5"/>
    <mergeCell ref="R4:R5"/>
    <mergeCell ref="V4:V5"/>
    <mergeCell ref="M4:M5"/>
    <mergeCell ref="J4:J5"/>
    <mergeCell ref="W4:X4"/>
    <mergeCell ref="N3:Q3"/>
    <mergeCell ref="O4:P4"/>
    <mergeCell ref="J3:M3"/>
    <mergeCell ref="AA4:AC4"/>
    <mergeCell ref="U4:U5"/>
    <mergeCell ref="Y4:Y5"/>
    <mergeCell ref="AC10:AC12"/>
    <mergeCell ref="AC13:AC14"/>
    <mergeCell ref="E10:E12"/>
    <mergeCell ref="G13:G14"/>
    <mergeCell ref="H13:H14"/>
    <mergeCell ref="Z13:Z14"/>
    <mergeCell ref="AA13:AA14"/>
    <mergeCell ref="AB13:AB14"/>
    <mergeCell ref="F10:F12"/>
    <mergeCell ref="E13:E14"/>
    <mergeCell ref="F13:F14"/>
    <mergeCell ref="E76:E80"/>
    <mergeCell ref="AC47:AC48"/>
    <mergeCell ref="AA17:AA18"/>
    <mergeCell ref="Z19:Z20"/>
    <mergeCell ref="AA19:AA20"/>
    <mergeCell ref="AB76:AB80"/>
    <mergeCell ref="AC76:AC80"/>
    <mergeCell ref="F19:F20"/>
    <mergeCell ref="F43:F44"/>
    <mergeCell ref="C51:I51"/>
    <mergeCell ref="H47:H48"/>
    <mergeCell ref="E37:E38"/>
    <mergeCell ref="F37:F38"/>
    <mergeCell ref="C37:C38"/>
    <mergeCell ref="D37:D38"/>
    <mergeCell ref="C39:C40"/>
    <mergeCell ref="D39:D40"/>
    <mergeCell ref="G45:G46"/>
    <mergeCell ref="D17:D18"/>
    <mergeCell ref="AA23:AA24"/>
    <mergeCell ref="E25:E28"/>
    <mergeCell ref="F25:F28"/>
    <mergeCell ref="D19:D20"/>
    <mergeCell ref="H19:H20"/>
    <mergeCell ref="B134:B136"/>
    <mergeCell ref="C134:C136"/>
    <mergeCell ref="D134:D136"/>
    <mergeCell ref="G137:G139"/>
    <mergeCell ref="C161:AC161"/>
    <mergeCell ref="H165:H166"/>
    <mergeCell ref="E180:E181"/>
    <mergeCell ref="G157:G159"/>
    <mergeCell ref="H157:H159"/>
    <mergeCell ref="AB157:AB159"/>
    <mergeCell ref="AC157:AC159"/>
    <mergeCell ref="Z160:AC160"/>
    <mergeCell ref="C160:I160"/>
    <mergeCell ref="G162:G164"/>
    <mergeCell ref="Z162:Z164"/>
    <mergeCell ref="B157:B159"/>
    <mergeCell ref="C157:C159"/>
    <mergeCell ref="D157:D159"/>
    <mergeCell ref="E157:E159"/>
    <mergeCell ref="C144:C146"/>
    <mergeCell ref="AC137:AC139"/>
    <mergeCell ref="Z142:Z143"/>
    <mergeCell ref="AA157:AA159"/>
    <mergeCell ref="Z158:Z159"/>
    <mergeCell ref="W251:Z251"/>
    <mergeCell ref="K250:N250"/>
    <mergeCell ref="O250:R250"/>
    <mergeCell ref="W252:Z252"/>
    <mergeCell ref="S256:V256"/>
    <mergeCell ref="K259:N259"/>
    <mergeCell ref="O259:R259"/>
    <mergeCell ref="S259:V259"/>
    <mergeCell ref="K258:N258"/>
    <mergeCell ref="O258:R258"/>
    <mergeCell ref="S257:V257"/>
    <mergeCell ref="K256:N256"/>
    <mergeCell ref="O256:R256"/>
    <mergeCell ref="K257:N257"/>
    <mergeCell ref="O257:R257"/>
    <mergeCell ref="S258:V258"/>
    <mergeCell ref="S250:V250"/>
    <mergeCell ref="W250:Z250"/>
    <mergeCell ref="W254:Z254"/>
    <mergeCell ref="S255:V255"/>
    <mergeCell ref="S253:V253"/>
    <mergeCell ref="W253:Z253"/>
    <mergeCell ref="O255:R255"/>
    <mergeCell ref="A134:A136"/>
    <mergeCell ref="O251:R251"/>
    <mergeCell ref="S251:V251"/>
    <mergeCell ref="S239:X239"/>
    <mergeCell ref="O252:R252"/>
    <mergeCell ref="K253:N253"/>
    <mergeCell ref="O253:R253"/>
    <mergeCell ref="S241:X241"/>
    <mergeCell ref="AB29:AB30"/>
    <mergeCell ref="Z35:Z36"/>
    <mergeCell ref="Z37:Z38"/>
    <mergeCell ref="H41:H42"/>
    <mergeCell ref="H33:H34"/>
    <mergeCell ref="C32:AC32"/>
    <mergeCell ref="F35:F36"/>
    <mergeCell ref="E35:E36"/>
    <mergeCell ref="G35:G36"/>
    <mergeCell ref="H35:H36"/>
    <mergeCell ref="G37:G38"/>
    <mergeCell ref="H29:H30"/>
    <mergeCell ref="F33:F34"/>
    <mergeCell ref="E33:E34"/>
    <mergeCell ref="Z29:Z30"/>
    <mergeCell ref="AA29:AA30"/>
    <mergeCell ref="Z15:AC15"/>
    <mergeCell ref="AC19:AC20"/>
    <mergeCell ref="C21:I21"/>
    <mergeCell ref="C19:C20"/>
    <mergeCell ref="C17:C18"/>
    <mergeCell ref="AC17:AC18"/>
    <mergeCell ref="Z17:Z18"/>
    <mergeCell ref="AC25:AC28"/>
    <mergeCell ref="A13:A14"/>
    <mergeCell ref="B13:B14"/>
    <mergeCell ref="C13:C14"/>
    <mergeCell ref="C22:AC22"/>
    <mergeCell ref="Z21:AC21"/>
    <mergeCell ref="Z23:Z24"/>
    <mergeCell ref="A19:A20"/>
    <mergeCell ref="B19:B20"/>
    <mergeCell ref="E19:E20"/>
    <mergeCell ref="B17:B18"/>
    <mergeCell ref="C16:AC16"/>
    <mergeCell ref="E17:E18"/>
    <mergeCell ref="A17:A18"/>
    <mergeCell ref="F17:F18"/>
    <mergeCell ref="G17:G18"/>
    <mergeCell ref="H17:H18"/>
    <mergeCell ref="H214:H215"/>
    <mergeCell ref="C216:I216"/>
    <mergeCell ref="G218:G220"/>
    <mergeCell ref="M243:R243"/>
    <mergeCell ref="K247:N247"/>
    <mergeCell ref="O247:R247"/>
    <mergeCell ref="D247:J247"/>
    <mergeCell ref="C227:I227"/>
    <mergeCell ref="A229:I229"/>
    <mergeCell ref="B228:I228"/>
    <mergeCell ref="H218:H220"/>
    <mergeCell ref="A218:A220"/>
    <mergeCell ref="B218:B220"/>
    <mergeCell ref="H225:H226"/>
    <mergeCell ref="M240:R240"/>
    <mergeCell ref="W248:Z248"/>
    <mergeCell ref="E238:L238"/>
    <mergeCell ref="S236:X236"/>
    <mergeCell ref="W249:Z249"/>
    <mergeCell ref="M245:R245"/>
    <mergeCell ref="M242:R242"/>
    <mergeCell ref="M238:R238"/>
    <mergeCell ref="S237:X237"/>
    <mergeCell ref="S238:X238"/>
    <mergeCell ref="K249:N249"/>
    <mergeCell ref="E241:L241"/>
    <mergeCell ref="E240:L240"/>
    <mergeCell ref="E239:L239"/>
    <mergeCell ref="O248:R248"/>
    <mergeCell ref="M241:R241"/>
    <mergeCell ref="O249:R249"/>
    <mergeCell ref="M236:R236"/>
    <mergeCell ref="M237:R237"/>
    <mergeCell ref="E237:L237"/>
    <mergeCell ref="S248:V248"/>
    <mergeCell ref="E242:L242"/>
    <mergeCell ref="S240:X240"/>
    <mergeCell ref="S249:V249"/>
    <mergeCell ref="W247:Z247"/>
    <mergeCell ref="W262:Z262"/>
    <mergeCell ref="D262:J262"/>
    <mergeCell ref="W259:Z259"/>
    <mergeCell ref="D258:J258"/>
    <mergeCell ref="D261:J261"/>
    <mergeCell ref="W260:Z260"/>
    <mergeCell ref="O261:R261"/>
    <mergeCell ref="W261:Z261"/>
    <mergeCell ref="O262:R262"/>
    <mergeCell ref="D259:J259"/>
    <mergeCell ref="S262:V262"/>
    <mergeCell ref="D256:J256"/>
    <mergeCell ref="D255:J255"/>
    <mergeCell ref="D254:J254"/>
    <mergeCell ref="D253:J253"/>
    <mergeCell ref="D248:J248"/>
    <mergeCell ref="D252:J252"/>
    <mergeCell ref="D251:J251"/>
    <mergeCell ref="D250:J250"/>
    <mergeCell ref="K255:N255"/>
    <mergeCell ref="K251:N251"/>
    <mergeCell ref="D249:J249"/>
    <mergeCell ref="K248:N248"/>
  </mergeCells>
  <phoneticPr fontId="0" type="noConversion"/>
  <pageMargins left="0.4" right="0.21" top="0.69750000000000001" bottom="0.74803149606299213" header="0.31496062992125984" footer="0.31496062992125984"/>
  <pageSetup paperSize="9" scale="60" fitToWidth="0" fitToHeight="0" orientation="landscape" r:id="rId1"/>
  <headerFooter>
    <oddHeader xml:space="preserve">&amp;C
</oddHeader>
  </headerFooter>
  <rowBreaks count="6" manualBreakCount="6">
    <brk id="31" max="28" man="1"/>
    <brk id="59" max="28" man="1"/>
    <brk id="84" max="28" man="1"/>
    <brk id="125" max="28" man="1"/>
    <brk id="201" max="28" man="1"/>
    <brk id="229" max="28" man="1"/>
  </rowBreaks>
  <colBreaks count="1" manualBreakCount="1">
    <brk id="29" max="2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eglkvd</dc:creator>
  <cp:lastModifiedBy>laivng</cp:lastModifiedBy>
  <cp:lastPrinted>2015-02-09T07:29:48Z</cp:lastPrinted>
  <dcterms:created xsi:type="dcterms:W3CDTF">2012-01-20T11:53:31Z</dcterms:created>
  <dcterms:modified xsi:type="dcterms:W3CDTF">2015-02-13T11:52:35Z</dcterms:modified>
</cp:coreProperties>
</file>