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06 programa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2" i="1" l="1"/>
  <c r="R187" i="1"/>
  <c r="R178" i="1"/>
  <c r="R173" i="1"/>
  <c r="R162" i="1"/>
  <c r="R157" i="1"/>
  <c r="R152" i="1"/>
  <c r="R147" i="1"/>
  <c r="R142" i="1"/>
  <c r="R108" i="1"/>
  <c r="R103" i="1"/>
  <c r="R92" i="1"/>
  <c r="R87" i="1"/>
  <c r="R80" i="1"/>
  <c r="R66" i="1"/>
  <c r="R47" i="1"/>
  <c r="R42" i="1"/>
  <c r="R37" i="1"/>
  <c r="R21" i="1"/>
  <c r="R14" i="1"/>
  <c r="R52" i="1"/>
  <c r="R202" i="1"/>
  <c r="R15" i="1"/>
  <c r="R203" i="1"/>
  <c r="R16" i="1"/>
  <c r="R204" i="1"/>
  <c r="R17" i="1"/>
  <c r="R205" i="1"/>
  <c r="R206" i="1"/>
  <c r="Q192" i="1"/>
  <c r="Q178" i="1"/>
  <c r="Q173" i="1"/>
  <c r="Q162" i="1"/>
  <c r="Q157" i="1"/>
  <c r="Q152" i="1"/>
  <c r="Q147" i="1"/>
  <c r="Q142" i="1"/>
  <c r="Q108" i="1"/>
  <c r="Q103" i="1"/>
  <c r="Q92" i="1"/>
  <c r="Q87" i="1"/>
  <c r="Q80" i="1"/>
  <c r="Q66" i="1"/>
  <c r="Q47" i="1"/>
  <c r="Q42" i="1"/>
  <c r="Q37" i="1"/>
  <c r="Q21" i="1"/>
  <c r="Q14" i="1"/>
  <c r="Q52" i="1"/>
  <c r="Q202" i="1"/>
  <c r="Q15" i="1"/>
  <c r="Q203" i="1"/>
  <c r="Q16" i="1"/>
  <c r="Q204" i="1"/>
  <c r="Q17" i="1"/>
  <c r="Q205" i="1"/>
  <c r="Q206" i="1"/>
  <c r="P192" i="1"/>
  <c r="P187" i="1"/>
  <c r="P178" i="1"/>
  <c r="P173" i="1"/>
  <c r="P162" i="1"/>
  <c r="P157" i="1"/>
  <c r="P152" i="1"/>
  <c r="P147" i="1"/>
  <c r="P142" i="1"/>
  <c r="P108" i="1"/>
  <c r="P103" i="1"/>
  <c r="P92" i="1"/>
  <c r="P87" i="1"/>
  <c r="P66" i="1"/>
  <c r="P42" i="1"/>
  <c r="P37" i="1"/>
  <c r="P14" i="1"/>
  <c r="P21" i="1"/>
  <c r="P80" i="1"/>
  <c r="P30" i="1"/>
  <c r="P47" i="1"/>
  <c r="P202" i="1"/>
  <c r="P15" i="1"/>
  <c r="P203" i="1"/>
  <c r="P16" i="1"/>
  <c r="P204" i="1"/>
  <c r="P17" i="1"/>
  <c r="P205" i="1"/>
  <c r="P206" i="1"/>
  <c r="O192" i="1"/>
  <c r="O187" i="1"/>
  <c r="O178" i="1"/>
  <c r="O173" i="1"/>
  <c r="O162" i="1"/>
  <c r="O157" i="1"/>
  <c r="O152" i="1"/>
  <c r="O147" i="1"/>
  <c r="O142" i="1"/>
  <c r="O108" i="1"/>
  <c r="O103" i="1"/>
  <c r="O92" i="1"/>
  <c r="O87" i="1"/>
  <c r="O66" i="1"/>
  <c r="O42" i="1"/>
  <c r="O37" i="1"/>
  <c r="O14" i="1"/>
  <c r="O21" i="1"/>
  <c r="O80" i="1"/>
  <c r="O30" i="1"/>
  <c r="O47" i="1"/>
  <c r="O202" i="1"/>
  <c r="O15" i="1"/>
  <c r="O203" i="1"/>
  <c r="O16" i="1"/>
  <c r="O204" i="1"/>
  <c r="O17" i="1"/>
  <c r="O205" i="1"/>
  <c r="O206" i="1"/>
  <c r="N192" i="1"/>
  <c r="N187" i="1"/>
  <c r="N178" i="1"/>
  <c r="N173" i="1"/>
  <c r="N162" i="1"/>
  <c r="N157" i="1"/>
  <c r="N152" i="1"/>
  <c r="N147" i="1"/>
  <c r="N142" i="1"/>
  <c r="N108" i="1"/>
  <c r="N103" i="1"/>
  <c r="N92" i="1"/>
  <c r="N87" i="1"/>
  <c r="N66" i="1"/>
  <c r="N42" i="1"/>
  <c r="N37" i="1"/>
  <c r="N14" i="1"/>
  <c r="N21" i="1"/>
  <c r="N80" i="1"/>
  <c r="N30" i="1"/>
  <c r="N47" i="1"/>
  <c r="N52" i="1"/>
  <c r="N202" i="1"/>
  <c r="N15" i="1"/>
  <c r="N203" i="1"/>
  <c r="N16" i="1"/>
  <c r="N204" i="1"/>
  <c r="N17" i="1"/>
  <c r="N205" i="1"/>
  <c r="N206" i="1"/>
  <c r="M192" i="1"/>
  <c r="M187" i="1"/>
  <c r="M178" i="1"/>
  <c r="M173" i="1"/>
  <c r="M162" i="1"/>
  <c r="M157" i="1"/>
  <c r="M152" i="1"/>
  <c r="M147" i="1"/>
  <c r="M142" i="1"/>
  <c r="M108" i="1"/>
  <c r="M103" i="1"/>
  <c r="M92" i="1"/>
  <c r="M87" i="1"/>
  <c r="M66" i="1"/>
  <c r="M42" i="1"/>
  <c r="M37" i="1"/>
  <c r="M14" i="1"/>
  <c r="M21" i="1"/>
  <c r="M80" i="1"/>
  <c r="M30" i="1"/>
  <c r="M47" i="1"/>
  <c r="M52" i="1"/>
  <c r="M202" i="1"/>
  <c r="M15" i="1"/>
  <c r="M203" i="1"/>
  <c r="M16" i="1"/>
  <c r="M204" i="1"/>
  <c r="M17" i="1"/>
  <c r="M205" i="1"/>
  <c r="M206" i="1"/>
  <c r="L192" i="1"/>
  <c r="L187" i="1"/>
  <c r="L178" i="1"/>
  <c r="L173" i="1"/>
  <c r="L162" i="1"/>
  <c r="L157" i="1"/>
  <c r="L152" i="1"/>
  <c r="L147" i="1"/>
  <c r="L142" i="1"/>
  <c r="L108" i="1"/>
  <c r="L92" i="1"/>
  <c r="L87" i="1"/>
  <c r="L80" i="1"/>
  <c r="L66" i="1"/>
  <c r="L47" i="1"/>
  <c r="L42" i="1"/>
  <c r="L37" i="1"/>
  <c r="L21" i="1"/>
  <c r="L14" i="1"/>
  <c r="L52" i="1"/>
  <c r="L202" i="1"/>
  <c r="L15" i="1"/>
  <c r="L203" i="1"/>
  <c r="L16" i="1"/>
  <c r="L204" i="1"/>
  <c r="L17" i="1"/>
  <c r="L205" i="1"/>
  <c r="L206" i="1"/>
  <c r="K202" i="1"/>
  <c r="K203" i="1"/>
  <c r="K204" i="1"/>
  <c r="K205" i="1"/>
  <c r="K206" i="1"/>
  <c r="R191" i="1"/>
  <c r="R196" i="1"/>
  <c r="R197" i="1"/>
  <c r="R198" i="1"/>
  <c r="R177" i="1"/>
  <c r="R182" i="1"/>
  <c r="R183" i="1"/>
  <c r="R184" i="1"/>
  <c r="R199" i="1"/>
  <c r="R146" i="1"/>
  <c r="R166" i="1"/>
  <c r="R161" i="1"/>
  <c r="R156" i="1"/>
  <c r="R151" i="1"/>
  <c r="R167" i="1"/>
  <c r="R119" i="1"/>
  <c r="R139" i="1"/>
  <c r="R134" i="1"/>
  <c r="R129" i="1"/>
  <c r="R124" i="1"/>
  <c r="R140" i="1"/>
  <c r="R107" i="1"/>
  <c r="R112" i="1"/>
  <c r="R113" i="1"/>
  <c r="R168" i="1"/>
  <c r="R169" i="1"/>
  <c r="R91" i="1"/>
  <c r="R96" i="1"/>
  <c r="R97" i="1"/>
  <c r="R84" i="1"/>
  <c r="R85" i="1"/>
  <c r="R98" i="1"/>
  <c r="R99" i="1"/>
  <c r="R200" i="1"/>
  <c r="Q191" i="1"/>
  <c r="Q196" i="1"/>
  <c r="Q197" i="1"/>
  <c r="Q198" i="1"/>
  <c r="Q177" i="1"/>
  <c r="Q182" i="1"/>
  <c r="Q183" i="1"/>
  <c r="Q184" i="1"/>
  <c r="Q199" i="1"/>
  <c r="Q146" i="1"/>
  <c r="Q166" i="1"/>
  <c r="Q161" i="1"/>
  <c r="Q156" i="1"/>
  <c r="Q151" i="1"/>
  <c r="Q167" i="1"/>
  <c r="Q119" i="1"/>
  <c r="Q139" i="1"/>
  <c r="Q134" i="1"/>
  <c r="Q129" i="1"/>
  <c r="Q124" i="1"/>
  <c r="Q140" i="1"/>
  <c r="Q107" i="1"/>
  <c r="Q112" i="1"/>
  <c r="Q113" i="1"/>
  <c r="Q168" i="1"/>
  <c r="Q169" i="1"/>
  <c r="Q91" i="1"/>
  <c r="Q96" i="1"/>
  <c r="Q97" i="1"/>
  <c r="Q84" i="1"/>
  <c r="Q85" i="1"/>
  <c r="Q98" i="1"/>
  <c r="Q99" i="1"/>
  <c r="Q200" i="1"/>
  <c r="P191" i="1"/>
  <c r="P196" i="1"/>
  <c r="P197" i="1"/>
  <c r="P198" i="1"/>
  <c r="P177" i="1"/>
  <c r="P182" i="1"/>
  <c r="P183" i="1"/>
  <c r="P184" i="1"/>
  <c r="P199" i="1"/>
  <c r="P146" i="1"/>
  <c r="P166" i="1"/>
  <c r="P161" i="1"/>
  <c r="P156" i="1"/>
  <c r="P151" i="1"/>
  <c r="P167" i="1"/>
  <c r="P119" i="1"/>
  <c r="P139" i="1"/>
  <c r="P134" i="1"/>
  <c r="P129" i="1"/>
  <c r="P124" i="1"/>
  <c r="P140" i="1"/>
  <c r="P107" i="1"/>
  <c r="P112" i="1"/>
  <c r="P113" i="1"/>
  <c r="P168" i="1"/>
  <c r="P169" i="1"/>
  <c r="P91" i="1"/>
  <c r="P96" i="1"/>
  <c r="P97" i="1"/>
  <c r="P84" i="1"/>
  <c r="P85" i="1"/>
  <c r="P98" i="1"/>
  <c r="P99" i="1"/>
  <c r="P200" i="1"/>
  <c r="O191" i="1"/>
  <c r="O196" i="1"/>
  <c r="O197" i="1"/>
  <c r="O198" i="1"/>
  <c r="O177" i="1"/>
  <c r="O182" i="1"/>
  <c r="O183" i="1"/>
  <c r="O184" i="1"/>
  <c r="O199" i="1"/>
  <c r="O146" i="1"/>
  <c r="O166" i="1"/>
  <c r="O161" i="1"/>
  <c r="O156" i="1"/>
  <c r="O151" i="1"/>
  <c r="O167" i="1"/>
  <c r="O119" i="1"/>
  <c r="O139" i="1"/>
  <c r="O134" i="1"/>
  <c r="O129" i="1"/>
  <c r="O124" i="1"/>
  <c r="O140" i="1"/>
  <c r="O107" i="1"/>
  <c r="O112" i="1"/>
  <c r="O113" i="1"/>
  <c r="O168" i="1"/>
  <c r="O169" i="1"/>
  <c r="O91" i="1"/>
  <c r="O96" i="1"/>
  <c r="O97" i="1"/>
  <c r="O84" i="1"/>
  <c r="O85" i="1"/>
  <c r="O98" i="1"/>
  <c r="O99" i="1"/>
  <c r="O200" i="1"/>
  <c r="N191" i="1"/>
  <c r="N196" i="1"/>
  <c r="N197" i="1"/>
  <c r="N198" i="1"/>
  <c r="N177" i="1"/>
  <c r="N182" i="1"/>
  <c r="N183" i="1"/>
  <c r="N184" i="1"/>
  <c r="N199" i="1"/>
  <c r="N146" i="1"/>
  <c r="N166" i="1"/>
  <c r="N161" i="1"/>
  <c r="N156" i="1"/>
  <c r="N151" i="1"/>
  <c r="N167" i="1"/>
  <c r="N119" i="1"/>
  <c r="N139" i="1"/>
  <c r="N134" i="1"/>
  <c r="N129" i="1"/>
  <c r="N124" i="1"/>
  <c r="N140" i="1"/>
  <c r="N107" i="1"/>
  <c r="N112" i="1"/>
  <c r="N113" i="1"/>
  <c r="N168" i="1"/>
  <c r="N169" i="1"/>
  <c r="N91" i="1"/>
  <c r="N96" i="1"/>
  <c r="N97" i="1"/>
  <c r="N84" i="1"/>
  <c r="N85" i="1"/>
  <c r="N98" i="1"/>
  <c r="N99" i="1"/>
  <c r="N200" i="1"/>
  <c r="M191" i="1"/>
  <c r="M196" i="1"/>
  <c r="M197" i="1"/>
  <c r="M198" i="1"/>
  <c r="M177" i="1"/>
  <c r="M182" i="1"/>
  <c r="M183" i="1"/>
  <c r="M184" i="1"/>
  <c r="M199" i="1"/>
  <c r="M146" i="1"/>
  <c r="M166" i="1"/>
  <c r="M161" i="1"/>
  <c r="M156" i="1"/>
  <c r="M151" i="1"/>
  <c r="M167" i="1"/>
  <c r="M119" i="1"/>
  <c r="M139" i="1"/>
  <c r="M134" i="1"/>
  <c r="M129" i="1"/>
  <c r="M124" i="1"/>
  <c r="M140" i="1"/>
  <c r="M107" i="1"/>
  <c r="M112" i="1"/>
  <c r="M113" i="1"/>
  <c r="M168" i="1"/>
  <c r="M169" i="1"/>
  <c r="M91" i="1"/>
  <c r="M96" i="1"/>
  <c r="M97" i="1"/>
  <c r="M84" i="1"/>
  <c r="M85" i="1"/>
  <c r="M98" i="1"/>
  <c r="M99" i="1"/>
  <c r="M200" i="1"/>
  <c r="L191" i="1"/>
  <c r="L196" i="1"/>
  <c r="L197" i="1"/>
  <c r="L198" i="1"/>
  <c r="L177" i="1"/>
  <c r="L182" i="1"/>
  <c r="L183" i="1"/>
  <c r="L184" i="1"/>
  <c r="L199" i="1"/>
  <c r="L146" i="1"/>
  <c r="L166" i="1"/>
  <c r="L161" i="1"/>
  <c r="L156" i="1"/>
  <c r="L151" i="1"/>
  <c r="L167" i="1"/>
  <c r="L119" i="1"/>
  <c r="L139" i="1"/>
  <c r="L134" i="1"/>
  <c r="L129" i="1"/>
  <c r="L124" i="1"/>
  <c r="L140" i="1"/>
  <c r="L107" i="1"/>
  <c r="L112" i="1"/>
  <c r="L113" i="1"/>
  <c r="L168" i="1"/>
  <c r="L169" i="1"/>
  <c r="L91" i="1"/>
  <c r="L96" i="1"/>
  <c r="L97" i="1"/>
  <c r="L84" i="1"/>
  <c r="L85" i="1"/>
  <c r="L98" i="1"/>
  <c r="L99" i="1"/>
  <c r="L200" i="1"/>
  <c r="K187" i="1"/>
  <c r="K191" i="1"/>
  <c r="K192" i="1"/>
  <c r="K196" i="1"/>
  <c r="K197" i="1"/>
  <c r="K198" i="1"/>
  <c r="K173" i="1"/>
  <c r="K177" i="1"/>
  <c r="K178" i="1"/>
  <c r="K182" i="1"/>
  <c r="K183" i="1"/>
  <c r="K184" i="1"/>
  <c r="K199" i="1"/>
  <c r="K142" i="1"/>
  <c r="K146" i="1"/>
  <c r="K162" i="1"/>
  <c r="K166" i="1"/>
  <c r="K157" i="1"/>
  <c r="K161" i="1"/>
  <c r="K152" i="1"/>
  <c r="K156" i="1"/>
  <c r="K147" i="1"/>
  <c r="K151" i="1"/>
  <c r="K167" i="1"/>
  <c r="K119" i="1"/>
  <c r="K139" i="1"/>
  <c r="K134" i="1"/>
  <c r="K125" i="1"/>
  <c r="K129" i="1"/>
  <c r="K124" i="1"/>
  <c r="K140" i="1"/>
  <c r="K103" i="1"/>
  <c r="K107" i="1"/>
  <c r="K108" i="1"/>
  <c r="K112" i="1"/>
  <c r="K113" i="1"/>
  <c r="K168" i="1"/>
  <c r="K169" i="1"/>
  <c r="K87" i="1"/>
  <c r="K91" i="1"/>
  <c r="K92" i="1"/>
  <c r="K96" i="1"/>
  <c r="K97" i="1"/>
  <c r="K80" i="1"/>
  <c r="K84" i="1"/>
  <c r="K85" i="1"/>
  <c r="K98" i="1"/>
  <c r="K99" i="1"/>
  <c r="K200" i="1"/>
  <c r="V196" i="1"/>
  <c r="U196" i="1"/>
  <c r="T196" i="1"/>
  <c r="V194" i="1"/>
  <c r="U194" i="1"/>
  <c r="T194" i="1"/>
  <c r="V192" i="1"/>
  <c r="U192" i="1"/>
  <c r="T192" i="1"/>
  <c r="V173" i="1"/>
  <c r="U173" i="1"/>
  <c r="T173" i="1"/>
  <c r="V162" i="1"/>
  <c r="U162" i="1"/>
  <c r="T162" i="1"/>
  <c r="V157" i="1"/>
  <c r="U157" i="1"/>
  <c r="T157" i="1"/>
  <c r="V147" i="1"/>
  <c r="U147" i="1"/>
  <c r="T147" i="1"/>
  <c r="V142" i="1"/>
  <c r="U142" i="1"/>
  <c r="T142" i="1"/>
  <c r="V108" i="1"/>
  <c r="U108" i="1"/>
  <c r="T108" i="1"/>
  <c r="V87" i="1"/>
  <c r="U87" i="1"/>
  <c r="T87" i="1"/>
  <c r="V80" i="1"/>
  <c r="U80" i="1"/>
  <c r="T80" i="1"/>
  <c r="R70" i="1"/>
  <c r="R71" i="1"/>
  <c r="R72" i="1"/>
  <c r="R73" i="1"/>
  <c r="R74" i="1"/>
  <c r="Q70" i="1"/>
  <c r="Q71" i="1"/>
  <c r="Q72" i="1"/>
  <c r="Q73" i="1"/>
  <c r="Q74" i="1"/>
  <c r="P70" i="1"/>
  <c r="P71" i="1"/>
  <c r="P72" i="1"/>
  <c r="P73" i="1"/>
  <c r="P74" i="1"/>
  <c r="O70" i="1"/>
  <c r="O71" i="1"/>
  <c r="O72" i="1"/>
  <c r="O73" i="1"/>
  <c r="O74" i="1"/>
  <c r="N70" i="1"/>
  <c r="N71" i="1"/>
  <c r="N72" i="1"/>
  <c r="N73" i="1"/>
  <c r="N74" i="1"/>
  <c r="M70" i="1"/>
  <c r="M71" i="1"/>
  <c r="M72" i="1"/>
  <c r="M73" i="1"/>
  <c r="M74" i="1"/>
  <c r="L70" i="1"/>
  <c r="L71" i="1"/>
  <c r="L72" i="1"/>
  <c r="L73" i="1"/>
  <c r="L74" i="1"/>
  <c r="K66" i="1"/>
  <c r="K70" i="1"/>
  <c r="K71" i="1"/>
  <c r="K72" i="1"/>
  <c r="K73" i="1"/>
  <c r="K74" i="1"/>
  <c r="V70" i="1"/>
  <c r="U70" i="1"/>
  <c r="T70" i="1"/>
  <c r="V68" i="1"/>
  <c r="U68" i="1"/>
  <c r="R41" i="1"/>
  <c r="R46" i="1"/>
  <c r="R51" i="1"/>
  <c r="R57" i="1"/>
  <c r="R58" i="1"/>
  <c r="R25" i="1"/>
  <c r="R26" i="1"/>
  <c r="R18" i="1"/>
  <c r="R19" i="1"/>
  <c r="R27" i="1"/>
  <c r="R59" i="1"/>
  <c r="R60" i="1"/>
  <c r="Q41" i="1"/>
  <c r="Q46" i="1"/>
  <c r="Q51" i="1"/>
  <c r="Q57" i="1"/>
  <c r="Q58" i="1"/>
  <c r="Q25" i="1"/>
  <c r="Q26" i="1"/>
  <c r="Q18" i="1"/>
  <c r="Q19" i="1"/>
  <c r="Q27" i="1"/>
  <c r="Q59" i="1"/>
  <c r="Q60" i="1"/>
  <c r="P41" i="1"/>
  <c r="P46" i="1"/>
  <c r="P51" i="1"/>
  <c r="P57" i="1"/>
  <c r="P58" i="1"/>
  <c r="P25" i="1"/>
  <c r="P26" i="1"/>
  <c r="P18" i="1"/>
  <c r="P19" i="1"/>
  <c r="P27" i="1"/>
  <c r="P59" i="1"/>
  <c r="P60" i="1"/>
  <c r="O41" i="1"/>
  <c r="O46" i="1"/>
  <c r="O51" i="1"/>
  <c r="O57" i="1"/>
  <c r="O58" i="1"/>
  <c r="O25" i="1"/>
  <c r="O26" i="1"/>
  <c r="O18" i="1"/>
  <c r="O19" i="1"/>
  <c r="O27" i="1"/>
  <c r="O59" i="1"/>
  <c r="O60" i="1"/>
  <c r="N41" i="1"/>
  <c r="N46" i="1"/>
  <c r="N51" i="1"/>
  <c r="N57" i="1"/>
  <c r="N58" i="1"/>
  <c r="N25" i="1"/>
  <c r="N26" i="1"/>
  <c r="N18" i="1"/>
  <c r="N19" i="1"/>
  <c r="N27" i="1"/>
  <c r="N59" i="1"/>
  <c r="N60" i="1"/>
  <c r="M41" i="1"/>
  <c r="M46" i="1"/>
  <c r="M51" i="1"/>
  <c r="M57" i="1"/>
  <c r="M58" i="1"/>
  <c r="M25" i="1"/>
  <c r="M26" i="1"/>
  <c r="M18" i="1"/>
  <c r="M19" i="1"/>
  <c r="M27" i="1"/>
  <c r="M59" i="1"/>
  <c r="M60" i="1"/>
  <c r="L41" i="1"/>
  <c r="L46" i="1"/>
  <c r="L51" i="1"/>
  <c r="L57" i="1"/>
  <c r="L58" i="1"/>
  <c r="L25" i="1"/>
  <c r="L26" i="1"/>
  <c r="L18" i="1"/>
  <c r="L19" i="1"/>
  <c r="L27" i="1"/>
  <c r="L59" i="1"/>
  <c r="L60" i="1"/>
  <c r="K37" i="1"/>
  <c r="K41" i="1"/>
  <c r="K42" i="1"/>
  <c r="K46" i="1"/>
  <c r="K47" i="1"/>
  <c r="K51" i="1"/>
  <c r="K57" i="1"/>
  <c r="K58" i="1"/>
  <c r="K21" i="1"/>
  <c r="K25" i="1"/>
  <c r="K26" i="1"/>
  <c r="K14" i="1"/>
  <c r="K18" i="1"/>
  <c r="K19" i="1"/>
  <c r="K27" i="1"/>
  <c r="K59" i="1"/>
  <c r="K60" i="1"/>
  <c r="R56" i="1"/>
  <c r="Q56" i="1"/>
  <c r="P52" i="1"/>
  <c r="P56" i="1"/>
  <c r="O52" i="1"/>
  <c r="O56" i="1"/>
  <c r="N56" i="1"/>
  <c r="M56" i="1"/>
  <c r="L56" i="1"/>
  <c r="K52" i="1"/>
  <c r="K56" i="1"/>
  <c r="V47" i="1"/>
  <c r="U47" i="1"/>
  <c r="T47" i="1"/>
  <c r="V42" i="1"/>
  <c r="U42" i="1"/>
  <c r="T42" i="1"/>
  <c r="V41" i="1"/>
  <c r="U41" i="1"/>
  <c r="T41" i="1"/>
  <c r="V39" i="1"/>
  <c r="U39" i="1"/>
  <c r="T39" i="1"/>
  <c r="V37" i="1"/>
  <c r="U37" i="1"/>
  <c r="T37" i="1"/>
  <c r="R34" i="1"/>
  <c r="R35" i="1"/>
  <c r="Q34" i="1"/>
  <c r="Q35" i="1"/>
  <c r="P34" i="1"/>
  <c r="P35" i="1"/>
  <c r="O34" i="1"/>
  <c r="O35" i="1"/>
  <c r="N34" i="1"/>
  <c r="N35" i="1"/>
  <c r="M34" i="1"/>
  <c r="M35" i="1"/>
  <c r="L34" i="1"/>
  <c r="L35" i="1"/>
  <c r="K30" i="1"/>
  <c r="K34" i="1"/>
  <c r="K35" i="1"/>
  <c r="V25" i="1"/>
  <c r="U25" i="1"/>
  <c r="T25" i="1"/>
</calcChain>
</file>

<file path=xl/sharedStrings.xml><?xml version="1.0" encoding="utf-8"?>
<sst xmlns="http://schemas.openxmlformats.org/spreadsheetml/2006/main" count="678" uniqueCount="158">
  <si>
    <t>Šiaulių rajono savivaldybės seniūnijų veiklos programos (kodas 06)</t>
  </si>
  <si>
    <t>1 priedas</t>
  </si>
  <si>
    <t xml:space="preserve">2019–2021 M. ŠIAULIŲ RAJONO SAVIVALDYBĖS  </t>
  </si>
  <si>
    <t>SENIŪNIJŲ VEIKLOS PROGRAMOS (KODAS 06)</t>
  </si>
  <si>
    <t>TIKSLŲ, UŽDAVINIŲ, PRIEMONIŲ IR VEIKLŲ, ASIGNAVIMŲ BEI PRODUKTO VERTINIMO KRITERIJŲ SUVESTINĖ</t>
  </si>
  <si>
    <t>Strateginio tikslo kodas</t>
  </si>
  <si>
    <t>Tikslo kodas</t>
  </si>
  <si>
    <t>Uždavinio kodas</t>
  </si>
  <si>
    <t>Priemonės kodas</t>
  </si>
  <si>
    <t>Veiklos kodas</t>
  </si>
  <si>
    <t>Veiklos pavadinimas</t>
  </si>
  <si>
    <t>Funkcinės klasifikacijos kodas</t>
  </si>
  <si>
    <t>Priemonės vykdytojo kodas</t>
  </si>
  <si>
    <t>Buhalterinis kodas</t>
  </si>
  <si>
    <t>Finansavimo šaltinis</t>
  </si>
  <si>
    <t>Bendras lėšų poreikis veiklai 2019–2021 m.</t>
  </si>
  <si>
    <t>2019 m. lėšų poreikis</t>
  </si>
  <si>
    <t>2019 metų asignavimai, iš jų:</t>
  </si>
  <si>
    <t>2020 m. lėšų poreikis</t>
  </si>
  <si>
    <t>2021 m. lėšų poreikis</t>
  </si>
  <si>
    <t>Produkto kriterijus</t>
  </si>
  <si>
    <t>Iš viso</t>
  </si>
  <si>
    <t>Išlaidoms</t>
  </si>
  <si>
    <t>turtui įsigyti</t>
  </si>
  <si>
    <t>Pavadinimas</t>
  </si>
  <si>
    <t>planas</t>
  </si>
  <si>
    <t>Iš jų darbo užmokesčiui</t>
  </si>
  <si>
    <t>2019 m.</t>
  </si>
  <si>
    <t>2020 m.</t>
  </si>
  <si>
    <t>2021 m.</t>
  </si>
  <si>
    <t>01</t>
  </si>
  <si>
    <t>KONKURENCINGA RAJONO EKONOMIKA</t>
  </si>
  <si>
    <t>03</t>
  </si>
  <si>
    <t>Teritorinės sanglaudos didinimas</t>
  </si>
  <si>
    <t>Kompleksiškai plėtoti miesto gyvenamąsias teritorijas ir viešąsias erdves</t>
  </si>
  <si>
    <t>Gerinti daugiabučių gyvenamųjų namų kvartalų aplinką (gyvenamąją aplinką) Šiaulių rajono savivaldybės miestų ir miestelių gyvenamosiose teritorijose</t>
  </si>
  <si>
    <t>Daugiabučių kiemų ir įvažiavimų tvarkymas Kuršėnų m.</t>
  </si>
  <si>
    <t>05.06.01.01</t>
  </si>
  <si>
    <t>26.01</t>
  </si>
  <si>
    <t>06.02.01.03</t>
  </si>
  <si>
    <t>SB</t>
  </si>
  <si>
    <t>Tvarkomų teritorijų skaičius (vnt.)</t>
  </si>
  <si>
    <t>VB</t>
  </si>
  <si>
    <t>ES</t>
  </si>
  <si>
    <t>KT</t>
  </si>
  <si>
    <t>Iš viso:</t>
  </si>
  <si>
    <t>Iš viso priemonei:</t>
  </si>
  <si>
    <t>04</t>
  </si>
  <si>
    <t>Atnaujinti ir plėtoti Šiaulių rajono savivaldybės miestų ir miestelių viešąsias erdves, jas pritaikant bendruomenių poreikiams, rekreacijai</t>
  </si>
  <si>
    <t>Atnaujinti ir (ar) plėtoti viešąsias erdves Kuršėnų m.</t>
  </si>
  <si>
    <t>Įrengti ir (ar) atnaujinti viešose erdvėse mažosios architektūros elementai (šiukšliadėžės, suoliukai, skelbimų lentos ir kt) (vnt.)</t>
  </si>
  <si>
    <t>Lauko sporto įrangos skaičius (kompl.)</t>
  </si>
  <si>
    <t>Įrengtos ir (ar) atnaujintos poilsio zonos (vnt.)</t>
  </si>
  <si>
    <t>Iš viso uždaviniui:</t>
  </si>
  <si>
    <t>02</t>
  </si>
  <si>
    <t>Kompleksiškai plėtoti kaimo gyvenamąsias teritorijas ir viešąsias erdves</t>
  </si>
  <si>
    <t>Gerinti daugiabučių gyvenamųjų namų kvartalų aplinką (gyvenamąją aplinką) Šiaulių rajono savivaldybės kaimo gyvenamosiose teritorijose</t>
  </si>
  <si>
    <t>Daugiabučių kiemų ir įvažiavimų tvarkymas seniūnijose</t>
  </si>
  <si>
    <t>26.02-26.11</t>
  </si>
  <si>
    <t>Atnaujinti ir plėtoti Šiaulių rajono savivaldybės kaimiškųjų vietovių viešąsias erdves, jas pritaikant bendruomenių poreikiams, rekreacijai</t>
  </si>
  <si>
    <t>Atnaujinti ir (ar) plėtoti viešąsias erdves seniūnijose</t>
  </si>
  <si>
    <t xml:space="preserve">05.06.01.01  </t>
  </si>
  <si>
    <t>Prižiūrėti Kryžių kalną</t>
  </si>
  <si>
    <t>26.08</t>
  </si>
  <si>
    <t>06.02.02.01</t>
  </si>
  <si>
    <t>Prižiūrimas Kryžių kalno teritorijos plotas (ha)</t>
  </si>
  <si>
    <t>Prižiūrėti Bubių paplūdimį</t>
  </si>
  <si>
    <t>26.02</t>
  </si>
  <si>
    <t>06.02.02.02</t>
  </si>
  <si>
    <t>Tvarkomos teritorijos plotas</t>
  </si>
  <si>
    <t>Iš viso tikslui:</t>
  </si>
  <si>
    <t>Iš viso strateginiam tikslui:</t>
  </si>
  <si>
    <t>SUMANI, PILIETIŠKA, KŪRYBINGA, SOCIALIAI SAUGI IR SVEIKA VISUOMENĖ</t>
  </si>
  <si>
    <t>Socialiai saugios ir sveikos visuomenės formavimas</t>
  </si>
  <si>
    <t>Skatinti sveikatinimą ir didinti gyventojų fizinį aktyvumą</t>
  </si>
  <si>
    <t>06</t>
  </si>
  <si>
    <t>Atnaujinti ir plėsti gyvenamųjų ir rekreacinių zonų viešąją fizinio aktyvumo infrastruktūrą Šiaulių rajono savivaldybės teritorijoje</t>
  </si>
  <si>
    <t>Atnaujinti ir plėsti fizinio aktyvumo infrastruktūrą viešosiose erdvėse</t>
  </si>
  <si>
    <t>26.01-26.11</t>
  </si>
  <si>
    <t>Atvežto smėlio  į tinklinio aikšteles, poilsio zonas, vaikų žaidimo dėžes (m3)</t>
  </si>
  <si>
    <t>.Įrengtų vaikų žaidimų aikštelių skaičius (vnt.)</t>
  </si>
  <si>
    <t>Atnaujintų vaikų žaidimo įrengimų skaičius (vnt.)</t>
  </si>
  <si>
    <t>SUBALANSUOTA RAJONO INFRASTRUKTŪRA IR APLINKA</t>
  </si>
  <si>
    <t>Modernios susisiekimo sistemos plėtra</t>
  </si>
  <si>
    <t>Gerinti ir plėsti rajono susisiekimo infrastruktūrą, modernizuoti eismo organizavimo sistemą</t>
  </si>
  <si>
    <t>Atnaujinti ir įrengti Šiaulių rajono savivaldybės gatves ir vietinės reikšmės kelius, privažiavimo kelius</t>
  </si>
  <si>
    <t>Prižiūrėti vietinės reikšmės kelius ir gatves, privažiavimo kelius (išskyrus Kuršėnų m.).</t>
  </si>
  <si>
    <t xml:space="preserve">   26.02-26.11</t>
  </si>
  <si>
    <t>06.02.01.04</t>
  </si>
  <si>
    <t xml:space="preserve"> Prižiūrimų vietinės reikšmės kelių, gatvių ilgis (km)</t>
  </si>
  <si>
    <t>Plėsti ir modernizuoti Šiaulių rajono savivaldybės gatvių, kelių, viešųjų teritorijų apšvietimą, didinti energijos vartojimo efektyvumą</t>
  </si>
  <si>
    <t>Prižiūrėti gyvenviečių gatvių apšvietimą (išskyrus Kuršėnų m.)</t>
  </si>
  <si>
    <t>06.04.01.01</t>
  </si>
  <si>
    <t>06.02.01.01</t>
  </si>
  <si>
    <t>Prižiūrimų šviestuvų skaičius (vnt.)</t>
  </si>
  <si>
    <t>Prižiūrėti gyvenviečių gatvių apšvietimą Kuršėnų m.</t>
  </si>
  <si>
    <t xml:space="preserve"> Prižiūrimų šviestuvų skaičius (vnt.)</t>
  </si>
  <si>
    <t>Efektyvios inžinerinio aprūpinimo sistemos kūrimas ir vystymas</t>
  </si>
  <si>
    <t>Gerinti savivaldybės viešojo ūkio paslaugų kokybę ir infrastruktūrą</t>
  </si>
  <si>
    <t>Atnaujinti ir plėtoti Šiaulių rajono savivaldybės kapinių teritorijas ir jų teikiamas paslaugas</t>
  </si>
  <si>
    <t>Prižiūrėti veikiančias ir neveikiančias kapines (Kuršėnų m.)</t>
  </si>
  <si>
    <t xml:space="preserve"> 05.01.01.01</t>
  </si>
  <si>
    <t>06.02.01.02</t>
  </si>
  <si>
    <t>Prižiūrimų veikiančių ir neveikiančių kapinių plotas (ha)</t>
  </si>
  <si>
    <t>Prižiūrėti  veikiančias ir neveikiančias kapines</t>
  </si>
  <si>
    <t>05.01.01.01</t>
  </si>
  <si>
    <t>Užtikrinti ir plėtoti gyvūnų priežiūros, laikymo ir laidojimo paslaugų teikimą Šiaulių rajono savivaldybės teritorijoje</t>
  </si>
  <si>
    <t>Bešeimininkių ir bepriežiūrių gyvūnų priežiūra, laikinosios globos organizavimas, gyvūnų globos kokybės gerinimas</t>
  </si>
  <si>
    <t>26.01-26.11-23</t>
  </si>
  <si>
    <t>06.03.00.00</t>
  </si>
  <si>
    <t>Užtikrintas bešeimininkių ir bepriežiūrių gyvūnų laikinosios globos organizavimas (proc.)</t>
  </si>
  <si>
    <t>Ugdyti gyventojus globoti ir saugoti gyvūnus (gyvūnų priežiūros, globos, užkrečiamųjų ligų prevencijos, gyvūnų gerovės ir kt. klausimais)</t>
  </si>
  <si>
    <t>23</t>
  </si>
  <si>
    <t>Parengtų straipsnių skaičius (vnt.)</t>
  </si>
  <si>
    <t>Suorganizuotų renginių skaičius (vnt.)</t>
  </si>
  <si>
    <t>Įrengti ir prižiūrėti gyvūnų priežiūrai skirtą įrangą</t>
  </si>
  <si>
    <t>23; 26.01</t>
  </si>
  <si>
    <t>Šunų vedžiojimo aikštelių priežiūra (vnt.)</t>
  </si>
  <si>
    <t>Įrengtų šunų vedžiojimo aikštelių skaičius (vnt.)</t>
  </si>
  <si>
    <t>Organizuoti gyvūnų vakcinacijos nuo pasiutligės akcijas</t>
  </si>
  <si>
    <t>Paskiepytų gyvūnų skaičius (vnt.)</t>
  </si>
  <si>
    <t>05</t>
  </si>
  <si>
    <t>Įrengti gyvūnų laidojimo vietas Šiaulių rajone</t>
  </si>
  <si>
    <t>Įrengtų gyvūnų laidojimo vietų skaičius (vnt.)</t>
  </si>
  <si>
    <t>Užtikrinti tinkamą Šiaulių rajono savivaldybės viešojo ūkio paslaugų teikimą, atnaujinti ir (arba) įsigyti priemonių, skirtų viešojo ūkio paslaugų kokybei užtikrinti</t>
  </si>
  <si>
    <t>Įsigyti ilgalaikį turtą ( žoliapjoves, krūmapjoves ir kt. įrengimus)</t>
  </si>
  <si>
    <t>Įsigyto ilgalaikio turto skaičius (vnt.)</t>
  </si>
  <si>
    <t>Įsigyti reikalingą ūkinį inventorių ir būtiniausias darbo priemones</t>
  </si>
  <si>
    <t>Įsigyto reikalingo ūkinio inventoriaus ir būtiniausių darbo priemonių komplektų skaičius (kompl.)</t>
  </si>
  <si>
    <t>Viešųjų, bio tualetų nuoma ir priežiūra (Kuršėnų m.)</t>
  </si>
  <si>
    <t>Veikiantys tualetai, atitinkantys higienos reikalavimus (vnt.)</t>
  </si>
  <si>
    <t>Biotualeto nuoma ir priežiūra sezono metu</t>
  </si>
  <si>
    <t>Išnuomotų biotualetų skaičius (vnt.)</t>
  </si>
  <si>
    <t>Mokestis seniūnaičiams už visuomeninę veiklą</t>
  </si>
  <si>
    <t>Seniūnaičių skaičius (asmenys)</t>
  </si>
  <si>
    <t>Darnios ir švarios aplinkos užtikrinimas</t>
  </si>
  <si>
    <t>Tobulinti atliekų tvarkymo sistemą</t>
  </si>
  <si>
    <t>Įgyvendinti komunalinių atliekų tvarkymo planą Šiaulių rajone</t>
  </si>
  <si>
    <t>Surinkti ir išvežti atliekas iš parkų, aikštelių, bendro naudojimo teritorijų (su priėmimo mokesčiu)</t>
  </si>
  <si>
    <r>
      <t xml:space="preserve">Surinktų ir išvežtų atliekų kiekis iš bendrojo naudojimo teritorijų (t.) </t>
    </r>
    <r>
      <rPr>
        <sz val="7"/>
        <color rgb="FFFF0000"/>
        <rFont val="Times New Roman"/>
        <family val="1"/>
        <charset val="186"/>
      </rPr>
      <t>Prižiūrymų lietaus kanalizacijos trasų ilgis (km.)</t>
    </r>
  </si>
  <si>
    <t>Prižiūrymų lietaus kanalizacijos trasų ilgis (km.)</t>
  </si>
  <si>
    <t>Surinkti ir išvežti atliekas iš parkų, aikštelių, bendro naudojimo teritorijų (su priėmimo mokesčiu) (Kuršėnų m.)</t>
  </si>
  <si>
    <t xml:space="preserve"> Surinktų ir išvežtų atliekų kiekis (t)</t>
  </si>
  <si>
    <t>Valomų kelkraščių plotas (m2)</t>
  </si>
  <si>
    <t>Išsaugoti ir gerinti gamtinės aplinkos kokybę</t>
  </si>
  <si>
    <t>Tvarkyti ir kurti Šiaulių rajono savivaldybės parkus, žaliąsias apsaugines zonas, želdynus bei kitus kraštovaizdžio elementus</t>
  </si>
  <si>
    <t>Tvarkyti želdinius, šienauti ir prižiūrėti žaliuosius plotus, parkus, skverus, pakeles (Kuršėnų m.)</t>
  </si>
  <si>
    <t>Tvarkomų teritorijų  plotas (ha)</t>
  </si>
  <si>
    <t>Tvarkomų  gėlynų plotas ( m2)</t>
  </si>
  <si>
    <t>Tvarkomų paplūdimių plotas (ha)</t>
  </si>
  <si>
    <t xml:space="preserve">Tvarkyti želdinius, šienauti ir prižiūrėti žaliuosius plotus, parkus, skverus, pakeles </t>
  </si>
  <si>
    <t>Finansavimo šaltiniai</t>
  </si>
  <si>
    <t>Savivaldybės biudžetas</t>
  </si>
  <si>
    <t>Valstybės biudžetas</t>
  </si>
  <si>
    <t>Europos Sąjungos lėšos</t>
  </si>
  <si>
    <t>Kitos lėšos</t>
  </si>
  <si>
    <t>VISO:</t>
  </si>
  <si>
    <t>Įrengti maudymosi vietą Ginkūnuose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</si>
</sst>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27]General"/>
    <numFmt numFmtId="165" formatCode="#,##0.0"/>
    <numFmt numFmtId="166" formatCode="0.0"/>
    <numFmt numFmtId="167" formatCode="&quot; &quot;#,##0.00&quot; &quot;;&quot; (&quot;#,##0.00&quot;)&quot;;&quot; -&quot;#&quot; &quot;;&quot; &quot;@&quot; &quot;"/>
    <numFmt numFmtId="168" formatCode="&quot; &quot;#,##0.00&quot;    &quot;;&quot;-&quot;#,##0.00&quot;    &quot;;&quot; -&quot;#&quot;    &quot;;&quot; &quot;@&quot; &quot;"/>
  </numFmts>
  <fonts count="21" x14ac:knownFonts="1"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7"/>
      <color rgb="FF000000"/>
      <name val="Calibri"/>
      <family val="2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Calibri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name val="Times New Roman"/>
      <family val="1"/>
      <charset val="186"/>
    </font>
    <font>
      <sz val="7"/>
      <color indexed="8"/>
      <name val="Times New Roman"/>
      <family val="1"/>
      <charset val="186"/>
    </font>
    <font>
      <sz val="7"/>
      <color theme="1"/>
      <name val="Arial"/>
      <family val="2"/>
      <charset val="186"/>
    </font>
    <font>
      <sz val="7"/>
      <color rgb="FFFF0000"/>
      <name val="Times New Roman"/>
      <family val="1"/>
      <charset val="186"/>
    </font>
    <font>
      <b/>
      <sz val="7"/>
      <name val="Times New Roman"/>
      <family val="1"/>
      <charset val="186"/>
    </font>
    <font>
      <sz val="11"/>
      <name val="Arial"/>
      <family val="2"/>
      <charset val="186"/>
    </font>
    <font>
      <sz val="7"/>
      <name val="Arial"/>
      <family val="2"/>
      <charset val="186"/>
    </font>
    <font>
      <sz val="7"/>
      <color rgb="FF000000"/>
      <name val="Times New Roman"/>
      <family val="1"/>
      <charset val="186"/>
    </font>
    <font>
      <sz val="6.5"/>
      <color theme="1"/>
      <name val="Times New Roman"/>
      <family val="1"/>
      <charset val="186"/>
    </font>
    <font>
      <sz val="12"/>
      <color rgb="FFFF0000"/>
      <name val="Arial"/>
      <family val="2"/>
      <charset val="186"/>
    </font>
    <font>
      <sz val="12"/>
      <color rgb="FFFF0000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rgb="FFD99694"/>
        <bgColor rgb="FFD99694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B7DEE8"/>
      </patternFill>
    </fill>
    <fill>
      <patternFill patternType="solid">
        <fgColor rgb="FFC3D69B"/>
        <bgColor rgb="FFC3D69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B9CDE5"/>
        <bgColor rgb="FFB9CDE5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164" fontId="0" fillId="0" borderId="0"/>
    <xf numFmtId="164" fontId="5" fillId="0" borderId="0"/>
    <xf numFmtId="164" fontId="5" fillId="0" borderId="0"/>
    <xf numFmtId="167" fontId="1" fillId="0" borderId="0"/>
    <xf numFmtId="168" fontId="1" fillId="0" borderId="0"/>
    <xf numFmtId="164" fontId="5" fillId="0" borderId="0"/>
  </cellStyleXfs>
  <cellXfs count="222">
    <xf numFmtId="164" fontId="0" fillId="0" borderId="0" xfId="0"/>
    <xf numFmtId="49" fontId="2" fillId="0" borderId="0" xfId="0" applyNumberFormat="1" applyFont="1" applyAlignment="1">
      <alignment horizontal="center" vertical="center"/>
    </xf>
    <xf numFmtId="164" fontId="2" fillId="0" borderId="0" xfId="0" applyFont="1"/>
    <xf numFmtId="165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7" fillId="0" borderId="0" xfId="1" applyFont="1" applyFill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 textRotation="90" wrapText="1"/>
    </xf>
    <xf numFmtId="164" fontId="7" fillId="0" borderId="1" xfId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49" fontId="9" fillId="4" borderId="6" xfId="1" applyNumberFormat="1" applyFont="1" applyFill="1" applyBorder="1" applyAlignment="1">
      <alignment horizontal="center" vertical="center"/>
    </xf>
    <xf numFmtId="49" fontId="8" fillId="5" borderId="0" xfId="0" applyNumberFormat="1" applyFont="1" applyFill="1" applyAlignment="1">
      <alignment horizontal="center" vertical="center"/>
    </xf>
    <xf numFmtId="166" fontId="7" fillId="6" borderId="1" xfId="1" applyNumberFormat="1" applyFont="1" applyFill="1" applyBorder="1" applyAlignment="1">
      <alignment horizontal="center" vertical="center"/>
    </xf>
    <xf numFmtId="4" fontId="7" fillId="6" borderId="7" xfId="1" applyNumberFormat="1" applyFont="1" applyFill="1" applyBorder="1" applyAlignment="1">
      <alignment horizontal="center" vertical="center"/>
    </xf>
    <xf numFmtId="4" fontId="7" fillId="7" borderId="1" xfId="1" applyNumberFormat="1" applyFont="1" applyFill="1" applyBorder="1" applyAlignment="1">
      <alignment horizontal="center" vertical="center"/>
    </xf>
    <xf numFmtId="166" fontId="7" fillId="6" borderId="7" xfId="1" applyNumberFormat="1" applyFont="1" applyFill="1" applyBorder="1" applyAlignment="1">
      <alignment horizontal="center" vertical="center"/>
    </xf>
    <xf numFmtId="4" fontId="7" fillId="6" borderId="1" xfId="1" applyNumberFormat="1" applyFont="1" applyFill="1" applyBorder="1" applyAlignment="1">
      <alignment horizontal="center" vertical="center"/>
    </xf>
    <xf numFmtId="4" fontId="7" fillId="8" borderId="1" xfId="1" applyNumberFormat="1" applyFont="1" applyFill="1" applyBorder="1" applyAlignment="1">
      <alignment horizontal="center" vertical="center"/>
    </xf>
    <xf numFmtId="166" fontId="9" fillId="9" borderId="1" xfId="3" applyNumberFormat="1" applyFont="1" applyFill="1" applyBorder="1" applyAlignment="1" applyProtection="1">
      <alignment horizontal="center" vertical="center"/>
    </xf>
    <xf numFmtId="4" fontId="9" fillId="9" borderId="1" xfId="3" applyNumberFormat="1" applyFont="1" applyFill="1" applyBorder="1" applyAlignment="1" applyProtection="1">
      <alignment horizontal="center" vertical="center"/>
    </xf>
    <xf numFmtId="49" fontId="9" fillId="3" borderId="3" xfId="1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" fontId="9" fillId="5" borderId="7" xfId="1" applyNumberFormat="1" applyFont="1" applyFill="1" applyBorder="1" applyAlignment="1">
      <alignment horizontal="center" vertical="center"/>
    </xf>
    <xf numFmtId="166" fontId="9" fillId="5" borderId="1" xfId="1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166" fontId="9" fillId="9" borderId="1" xfId="4" applyNumberFormat="1" applyFont="1" applyFill="1" applyBorder="1" applyAlignment="1" applyProtection="1">
      <alignment horizontal="center" vertical="center"/>
    </xf>
    <xf numFmtId="166" fontId="7" fillId="0" borderId="7" xfId="1" applyNumberFormat="1" applyFont="1" applyFill="1" applyBorder="1" applyAlignment="1">
      <alignment horizontal="left" vertical="center" wrapText="1"/>
    </xf>
    <xf numFmtId="164" fontId="7" fillId="6" borderId="7" xfId="3" applyNumberFormat="1" applyFont="1" applyFill="1" applyBorder="1" applyAlignment="1" applyProtection="1">
      <alignment vertical="center"/>
    </xf>
    <xf numFmtId="4" fontId="9" fillId="10" borderId="1" xfId="3" applyNumberFormat="1" applyFont="1" applyFill="1" applyBorder="1" applyAlignment="1" applyProtection="1">
      <alignment horizontal="center" vertical="center"/>
    </xf>
    <xf numFmtId="166" fontId="9" fillId="10" borderId="9" xfId="1" applyNumberFormat="1" applyFont="1" applyFill="1" applyBorder="1" applyAlignment="1">
      <alignment horizontal="center" vertical="center" wrapText="1"/>
    </xf>
    <xf numFmtId="166" fontId="9" fillId="10" borderId="1" xfId="1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11" borderId="12" xfId="0" applyNumberFormat="1" applyFont="1" applyFill="1" applyBorder="1" applyAlignment="1">
      <alignment horizontal="center" vertical="center"/>
    </xf>
    <xf numFmtId="164" fontId="12" fillId="0" borderId="0" xfId="1" applyFont="1"/>
    <xf numFmtId="164" fontId="12" fillId="0" borderId="0" xfId="1" applyFont="1" applyFill="1"/>
    <xf numFmtId="164" fontId="2" fillId="0" borderId="0" xfId="0" applyFont="1" applyFill="1"/>
    <xf numFmtId="166" fontId="9" fillId="5" borderId="1" xfId="1" applyNumberFormat="1" applyFont="1" applyFill="1" applyBorder="1" applyAlignment="1">
      <alignment horizontal="left" vertical="center"/>
    </xf>
    <xf numFmtId="4" fontId="9" fillId="3" borderId="1" xfId="1" applyNumberFormat="1" applyFont="1" applyFill="1" applyBorder="1" applyAlignment="1">
      <alignment horizontal="center" vertical="center"/>
    </xf>
    <xf numFmtId="166" fontId="9" fillId="3" borderId="9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4" fontId="9" fillId="2" borderId="7" xfId="1" applyNumberFormat="1" applyFont="1" applyFill="1" applyBorder="1" applyAlignment="1">
      <alignment horizontal="center" vertical="center"/>
    </xf>
    <xf numFmtId="166" fontId="9" fillId="2" borderId="8" xfId="1" applyNumberFormat="1" applyFont="1" applyFill="1" applyBorder="1" applyAlignment="1">
      <alignment horizontal="center" vertical="center"/>
    </xf>
    <xf numFmtId="166" fontId="9" fillId="2" borderId="7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right" vertical="center"/>
    </xf>
    <xf numFmtId="165" fontId="9" fillId="0" borderId="9" xfId="1" applyNumberFormat="1" applyFont="1" applyFill="1" applyBorder="1" applyAlignment="1">
      <alignment horizontal="right" vertical="center"/>
    </xf>
    <xf numFmtId="165" fontId="9" fillId="0" borderId="8" xfId="1" applyNumberFormat="1" applyFont="1" applyFill="1" applyBorder="1" applyAlignment="1">
      <alignment horizontal="center" vertical="center"/>
    </xf>
    <xf numFmtId="166" fontId="9" fillId="0" borderId="8" xfId="1" applyNumberFormat="1" applyFont="1" applyFill="1" applyBorder="1" applyAlignment="1">
      <alignment horizontal="center" vertical="center"/>
    </xf>
    <xf numFmtId="166" fontId="9" fillId="0" borderId="13" xfId="1" applyNumberFormat="1" applyFont="1" applyFill="1" applyBorder="1" applyAlignment="1">
      <alignment horizontal="center" vertical="center"/>
    </xf>
    <xf numFmtId="4" fontId="13" fillId="6" borderId="7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4" fontId="7" fillId="0" borderId="0" xfId="1" applyFont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center" vertical="center"/>
    </xf>
    <xf numFmtId="4" fontId="13" fillId="0" borderId="7" xfId="1" applyNumberFormat="1" applyFont="1" applyFill="1" applyBorder="1" applyAlignment="1">
      <alignment horizontal="center" vertical="center"/>
    </xf>
    <xf numFmtId="166" fontId="9" fillId="12" borderId="1" xfId="3" applyNumberFormat="1" applyFont="1" applyFill="1" applyBorder="1" applyAlignment="1" applyProtection="1">
      <alignment horizontal="center" vertical="center"/>
    </xf>
    <xf numFmtId="4" fontId="9" fillId="12" borderId="1" xfId="3" applyNumberFormat="1" applyFont="1" applyFill="1" applyBorder="1" applyAlignment="1" applyProtection="1">
      <alignment horizontal="center" vertical="center"/>
    </xf>
    <xf numFmtId="49" fontId="9" fillId="3" borderId="13" xfId="1" applyNumberFormat="1" applyFont="1" applyFill="1" applyBorder="1" applyAlignment="1">
      <alignment horizontal="center" vertical="center"/>
    </xf>
    <xf numFmtId="49" fontId="9" fillId="4" borderId="7" xfId="1" applyNumberFormat="1" applyFont="1" applyFill="1" applyBorder="1" applyAlignment="1">
      <alignment horizontal="center" vertical="center"/>
    </xf>
    <xf numFmtId="166" fontId="9" fillId="5" borderId="7" xfId="1" applyNumberFormat="1" applyFont="1" applyFill="1" applyBorder="1" applyAlignment="1">
      <alignment horizontal="center" vertical="center"/>
    </xf>
    <xf numFmtId="4" fontId="11" fillId="11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165" fontId="9" fillId="3" borderId="9" xfId="1" applyNumberFormat="1" applyFont="1" applyFill="1" applyBorder="1" applyAlignment="1">
      <alignment horizontal="left" vertical="center" wrapText="1"/>
    </xf>
    <xf numFmtId="166" fontId="9" fillId="3" borderId="9" xfId="1" applyNumberFormat="1" applyFont="1" applyFill="1" applyBorder="1" applyAlignment="1">
      <alignment horizontal="left" vertical="center" wrapText="1"/>
    </xf>
    <xf numFmtId="166" fontId="9" fillId="3" borderId="3" xfId="1" applyNumberFormat="1" applyFont="1" applyFill="1" applyBorder="1" applyAlignment="1">
      <alignment horizontal="left" vertical="center" wrapText="1"/>
    </xf>
    <xf numFmtId="166" fontId="9" fillId="4" borderId="9" xfId="1" applyNumberFormat="1" applyFont="1" applyFill="1" applyBorder="1" applyAlignment="1">
      <alignment horizontal="left" vertical="center" wrapText="1"/>
    </xf>
    <xf numFmtId="165" fontId="9" fillId="4" borderId="9" xfId="1" applyNumberFormat="1" applyFont="1" applyFill="1" applyBorder="1" applyAlignment="1">
      <alignment horizontal="left" vertical="center" wrapText="1"/>
    </xf>
    <xf numFmtId="166" fontId="9" fillId="4" borderId="3" xfId="1" applyNumberFormat="1" applyFont="1" applyFill="1" applyBorder="1" applyAlignment="1">
      <alignment horizontal="left" vertical="center" wrapText="1"/>
    </xf>
    <xf numFmtId="166" fontId="10" fillId="6" borderId="1" xfId="1" applyNumberFormat="1" applyFont="1" applyFill="1" applyBorder="1" applyAlignment="1">
      <alignment horizontal="center" vertical="center"/>
    </xf>
    <xf numFmtId="4" fontId="10" fillId="6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164" fontId="10" fillId="0" borderId="0" xfId="1" applyFont="1" applyFill="1" applyAlignment="1">
      <alignment horizontal="center" vertical="center"/>
    </xf>
    <xf numFmtId="166" fontId="10" fillId="6" borderId="7" xfId="1" applyNumberFormat="1" applyFont="1" applyFill="1" applyBorder="1" applyAlignment="1">
      <alignment horizontal="center" vertical="center"/>
    </xf>
    <xf numFmtId="4" fontId="10" fillId="6" borderId="7" xfId="1" applyNumberFormat="1" applyFont="1" applyFill="1" applyBorder="1" applyAlignment="1">
      <alignment horizontal="center" vertical="center"/>
    </xf>
    <xf numFmtId="4" fontId="10" fillId="0" borderId="7" xfId="1" applyNumberFormat="1" applyFont="1" applyFill="1" applyBorder="1" applyAlignment="1">
      <alignment horizontal="center" vertical="center"/>
    </xf>
    <xf numFmtId="166" fontId="14" fillId="9" borderId="1" xfId="4" applyNumberFormat="1" applyFont="1" applyFill="1" applyBorder="1" applyAlignment="1" applyProtection="1">
      <alignment horizontal="center" vertical="center"/>
    </xf>
    <xf numFmtId="4" fontId="14" fillId="9" borderId="1" xfId="3" applyNumberFormat="1" applyFont="1" applyFill="1" applyBorder="1" applyAlignment="1" applyProtection="1">
      <alignment horizontal="center" vertical="center"/>
    </xf>
    <xf numFmtId="4" fontId="10" fillId="6" borderId="15" xfId="1" applyNumberFormat="1" applyFont="1" applyFill="1" applyBorder="1" applyAlignment="1">
      <alignment horizontal="center" vertical="center"/>
    </xf>
    <xf numFmtId="166" fontId="9" fillId="5" borderId="9" xfId="1" applyNumberFormat="1" applyFont="1" applyFill="1" applyBorder="1" applyAlignment="1">
      <alignment horizontal="left" vertical="center" wrapText="1"/>
    </xf>
    <xf numFmtId="166" fontId="9" fillId="5" borderId="3" xfId="1" applyNumberFormat="1" applyFont="1" applyFill="1" applyBorder="1" applyAlignment="1">
      <alignment horizontal="left" vertical="center" wrapText="1"/>
    </xf>
    <xf numFmtId="4" fontId="17" fillId="13" borderId="16" xfId="0" applyNumberFormat="1" applyFont="1" applyFill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165" fontId="9" fillId="5" borderId="9" xfId="1" applyNumberFormat="1" applyFont="1" applyFill="1" applyBorder="1" applyAlignment="1">
      <alignment horizontal="left" vertical="center" wrapText="1"/>
    </xf>
    <xf numFmtId="164" fontId="7" fillId="6" borderId="7" xfId="3" applyNumberFormat="1" applyFont="1" applyFill="1" applyBorder="1" applyAlignment="1" applyProtection="1">
      <alignment horizontal="center" vertical="center"/>
    </xf>
    <xf numFmtId="49" fontId="8" fillId="6" borderId="6" xfId="0" applyNumberFormat="1" applyFont="1" applyFill="1" applyBorder="1" applyAlignment="1">
      <alignment horizontal="center" vertical="center"/>
    </xf>
    <xf numFmtId="166" fontId="9" fillId="15" borderId="2" xfId="5" applyNumberFormat="1" applyFont="1" applyFill="1" applyBorder="1" applyAlignment="1">
      <alignment horizontal="left" vertical="center"/>
    </xf>
    <xf numFmtId="4" fontId="18" fillId="16" borderId="1" xfId="1" applyNumberFormat="1" applyFont="1" applyFill="1" applyBorder="1" applyAlignment="1" applyProtection="1">
      <alignment horizontal="center" vertical="center" wrapText="1"/>
    </xf>
    <xf numFmtId="166" fontId="7" fillId="0" borderId="0" xfId="1" applyNumberFormat="1" applyFont="1" applyFill="1" applyAlignment="1">
      <alignment horizontal="center" vertical="center"/>
    </xf>
    <xf numFmtId="166" fontId="9" fillId="15" borderId="15" xfId="5" applyNumberFormat="1" applyFont="1" applyFill="1" applyBorder="1" applyAlignment="1">
      <alignment horizontal="left" vertical="center"/>
    </xf>
    <xf numFmtId="166" fontId="9" fillId="15" borderId="2" xfId="5" applyNumberFormat="1" applyFont="1" applyFill="1" applyBorder="1" applyAlignment="1">
      <alignment horizontal="left" vertical="center" wrapText="1"/>
    </xf>
    <xf numFmtId="166" fontId="9" fillId="15" borderId="17" xfId="5" applyNumberFormat="1" applyFont="1" applyFill="1" applyBorder="1" applyAlignment="1">
      <alignment horizontal="left" vertical="center"/>
    </xf>
    <xf numFmtId="4" fontId="9" fillId="17" borderId="1" xfId="1" applyNumberFormat="1" applyFont="1" applyFill="1" applyBorder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49" fontId="20" fillId="0" borderId="0" xfId="1" applyNumberFormat="1" applyFont="1" applyBorder="1" applyAlignment="1">
      <alignment horizontal="center" vertical="center"/>
    </xf>
    <xf numFmtId="166" fontId="20" fillId="0" borderId="0" xfId="1" applyNumberFormat="1" applyFont="1" applyBorder="1" applyAlignment="1">
      <alignment horizontal="left" vertical="center"/>
    </xf>
    <xf numFmtId="166" fontId="7" fillId="0" borderId="0" xfId="1" applyNumberFormat="1" applyFont="1" applyBorder="1" applyAlignment="1">
      <alignment horizontal="left" vertical="center"/>
    </xf>
    <xf numFmtId="4" fontId="7" fillId="7" borderId="7" xfId="1" applyNumberFormat="1" applyFont="1" applyFill="1" applyBorder="1" applyAlignment="1">
      <alignment horizontal="center" vertical="center"/>
    </xf>
    <xf numFmtId="4" fontId="11" fillId="8" borderId="14" xfId="0" applyNumberFormat="1" applyFont="1" applyFill="1" applyBorder="1" applyAlignment="1">
      <alignment horizontal="center" vertical="center"/>
    </xf>
    <xf numFmtId="4" fontId="10" fillId="7" borderId="1" xfId="1" applyNumberFormat="1" applyFont="1" applyFill="1" applyBorder="1" applyAlignment="1">
      <alignment horizontal="center" vertical="center"/>
    </xf>
    <xf numFmtId="4" fontId="10" fillId="7" borderId="7" xfId="1" applyNumberFormat="1" applyFont="1" applyFill="1" applyBorder="1" applyAlignment="1">
      <alignment horizontal="center" vertical="center"/>
    </xf>
    <xf numFmtId="49" fontId="7" fillId="6" borderId="1" xfId="2" applyNumberFormat="1" applyFont="1" applyFill="1" applyBorder="1" applyAlignment="1">
      <alignment horizontal="center" vertical="center" wrapText="1"/>
    </xf>
    <xf numFmtId="166" fontId="7" fillId="0" borderId="6" xfId="1" applyNumberFormat="1" applyFont="1" applyFill="1" applyBorder="1" applyAlignment="1">
      <alignment horizontal="left" vertical="center" wrapText="1"/>
    </xf>
    <xf numFmtId="166" fontId="7" fillId="0" borderId="10" xfId="1" applyNumberFormat="1" applyFont="1" applyFill="1" applyBorder="1" applyAlignment="1">
      <alignment horizontal="left" vertical="center" wrapText="1"/>
    </xf>
    <xf numFmtId="164" fontId="7" fillId="6" borderId="6" xfId="3" applyNumberFormat="1" applyFont="1" applyFill="1" applyBorder="1" applyAlignment="1" applyProtection="1">
      <alignment horizontal="center" vertical="center"/>
    </xf>
    <xf numFmtId="164" fontId="7" fillId="6" borderId="10" xfId="3" applyNumberFormat="1" applyFont="1" applyFill="1" applyBorder="1" applyAlignment="1" applyProtection="1">
      <alignment horizontal="center" vertical="center"/>
    </xf>
    <xf numFmtId="166" fontId="9" fillId="5" borderId="2" xfId="1" applyNumberFormat="1" applyFont="1" applyFill="1" applyBorder="1" applyAlignment="1">
      <alignment horizontal="right" vertical="center"/>
    </xf>
    <xf numFmtId="49" fontId="9" fillId="4" borderId="2" xfId="1" applyNumberFormat="1" applyFont="1" applyFill="1" applyBorder="1" applyAlignment="1">
      <alignment horizontal="right" vertical="center"/>
    </xf>
    <xf numFmtId="166" fontId="9" fillId="3" borderId="2" xfId="1" applyNumberFormat="1" applyFont="1" applyFill="1" applyBorder="1" applyAlignment="1">
      <alignment horizontal="right" vertical="center"/>
    </xf>
    <xf numFmtId="166" fontId="9" fillId="2" borderId="2" xfId="1" applyNumberFormat="1" applyFont="1" applyFill="1" applyBorder="1" applyAlignment="1">
      <alignment horizontal="right" vertical="center"/>
    </xf>
    <xf numFmtId="49" fontId="9" fillId="14" borderId="2" xfId="5" applyNumberFormat="1" applyFont="1" applyFill="1" applyBorder="1" applyAlignment="1">
      <alignment horizontal="center" vertical="center" textRotation="90" wrapText="1"/>
    </xf>
    <xf numFmtId="166" fontId="9" fillId="15" borderId="1" xfId="5" applyNumberFormat="1" applyFont="1" applyFill="1" applyBorder="1" applyAlignment="1">
      <alignment horizontal="left" vertical="center"/>
    </xf>
    <xf numFmtId="166" fontId="9" fillId="15" borderId="1" xfId="5" applyNumberFormat="1" applyFont="1" applyFill="1" applyBorder="1" applyAlignment="1">
      <alignment horizontal="left" vertical="center" wrapText="1"/>
    </xf>
    <xf numFmtId="166" fontId="9" fillId="15" borderId="1" xfId="5" applyNumberFormat="1" applyFont="1" applyFill="1" applyBorder="1" applyAlignment="1">
      <alignment horizontal="right" vertical="center"/>
    </xf>
    <xf numFmtId="166" fontId="7" fillId="0" borderId="11" xfId="1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164" fontId="7" fillId="6" borderId="11" xfId="3" applyNumberFormat="1" applyFont="1" applyFill="1" applyBorder="1" applyAlignment="1" applyProtection="1">
      <alignment horizontal="center" vertical="center"/>
    </xf>
    <xf numFmtId="166" fontId="17" fillId="6" borderId="1" xfId="1" applyNumberFormat="1" applyFont="1" applyFill="1" applyBorder="1" applyAlignment="1">
      <alignment horizontal="left" vertical="center" wrapText="1"/>
    </xf>
    <xf numFmtId="166" fontId="9" fillId="4" borderId="2" xfId="1" applyNumberFormat="1" applyFont="1" applyFill="1" applyBorder="1" applyAlignment="1">
      <alignment horizontal="left" vertical="center" wrapText="1"/>
    </xf>
    <xf numFmtId="166" fontId="9" fillId="5" borderId="2" xfId="1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166" fontId="7" fillId="6" borderId="1" xfId="1" applyNumberFormat="1" applyFont="1" applyFill="1" applyBorder="1" applyAlignment="1">
      <alignment horizontal="left" vertical="center" wrapText="1"/>
    </xf>
    <xf numFmtId="164" fontId="7" fillId="6" borderId="6" xfId="4" applyNumberFormat="1" applyFont="1" applyFill="1" applyBorder="1" applyAlignment="1" applyProtection="1">
      <alignment horizontal="center" vertical="center"/>
    </xf>
    <xf numFmtId="164" fontId="7" fillId="6" borderId="7" xfId="4" applyNumberFormat="1" applyFont="1" applyFill="1" applyBorder="1" applyAlignment="1" applyProtection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left" vertical="center" wrapText="1"/>
    </xf>
    <xf numFmtId="164" fontId="7" fillId="6" borderId="7" xfId="0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left" vertical="center" wrapText="1"/>
    </xf>
    <xf numFmtId="164" fontId="7" fillId="6" borderId="1" xfId="4" applyNumberFormat="1" applyFont="1" applyFill="1" applyBorder="1" applyAlignment="1" applyProtection="1">
      <alignment horizontal="center" vertical="center"/>
    </xf>
    <xf numFmtId="166" fontId="7" fillId="0" borderId="5" xfId="1" applyNumberFormat="1" applyFont="1" applyFill="1" applyBorder="1" applyAlignment="1">
      <alignment horizontal="center" vertical="center" wrapText="1"/>
    </xf>
    <xf numFmtId="166" fontId="7" fillId="0" borderId="13" xfId="1" applyNumberFormat="1" applyFont="1" applyFill="1" applyBorder="1" applyAlignment="1">
      <alignment horizontal="center" vertical="center" wrapText="1"/>
    </xf>
    <xf numFmtId="166" fontId="9" fillId="3" borderId="2" xfId="1" applyNumberFormat="1" applyFont="1" applyFill="1" applyBorder="1" applyAlignment="1">
      <alignment horizontal="left" vertical="center" wrapText="1"/>
    </xf>
    <xf numFmtId="166" fontId="7" fillId="0" borderId="6" xfId="1" applyNumberFormat="1" applyFont="1" applyFill="1" applyBorder="1" applyAlignment="1">
      <alignment horizontal="center" vertical="center" wrapText="1"/>
    </xf>
    <xf numFmtId="166" fontId="7" fillId="0" borderId="4" xfId="1" applyNumberFormat="1" applyFont="1" applyFill="1" applyBorder="1" applyAlignment="1">
      <alignment horizontal="center" vertical="center" wrapText="1"/>
    </xf>
    <xf numFmtId="166" fontId="7" fillId="0" borderId="7" xfId="1" applyNumberFormat="1" applyFont="1" applyFill="1" applyBorder="1" applyAlignment="1">
      <alignment horizontal="center" vertical="center" wrapText="1"/>
    </xf>
    <xf numFmtId="164" fontId="7" fillId="6" borderId="4" xfId="4" applyNumberFormat="1" applyFont="1" applyFill="1" applyBorder="1" applyAlignment="1" applyProtection="1">
      <alignment horizontal="center" vertical="center"/>
    </xf>
    <xf numFmtId="164" fontId="7" fillId="6" borderId="1" xfId="3" applyNumberFormat="1" applyFont="1" applyFill="1" applyBorder="1" applyAlignment="1" applyProtection="1">
      <alignment horizontal="center" vertical="center"/>
    </xf>
    <xf numFmtId="164" fontId="17" fillId="0" borderId="1" xfId="0" applyFont="1" applyFill="1" applyBorder="1" applyAlignment="1">
      <alignment horizontal="left" vertical="center"/>
    </xf>
    <xf numFmtId="166" fontId="10" fillId="0" borderId="1" xfId="1" applyNumberFormat="1" applyFont="1" applyFill="1" applyBorder="1" applyAlignment="1">
      <alignment horizontal="left" vertical="center" wrapText="1"/>
    </xf>
    <xf numFmtId="164" fontId="15" fillId="6" borderId="1" xfId="0" applyFont="1" applyFill="1" applyBorder="1"/>
    <xf numFmtId="164" fontId="10" fillId="6" borderId="1" xfId="4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3" borderId="1" xfId="1" applyNumberFormat="1" applyFont="1" applyFill="1" applyBorder="1" applyAlignment="1">
      <alignment horizontal="center" vertical="center"/>
    </xf>
    <xf numFmtId="49" fontId="14" fillId="4" borderId="1" xfId="1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166" fontId="10" fillId="6" borderId="1" xfId="1" applyNumberFormat="1" applyFont="1" applyFill="1" applyBorder="1" applyAlignment="1">
      <alignment horizontal="left" vertical="center" wrapText="1"/>
    </xf>
    <xf numFmtId="49" fontId="10" fillId="6" borderId="1" xfId="2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/>
    </xf>
    <xf numFmtId="166" fontId="10" fillId="0" borderId="7" xfId="1" applyNumberFormat="1" applyFont="1" applyFill="1" applyBorder="1" applyAlignment="1">
      <alignment horizontal="left" vertical="center" wrapText="1"/>
    </xf>
    <xf numFmtId="164" fontId="15" fillId="6" borderId="7" xfId="0" applyFont="1" applyFill="1" applyBorder="1"/>
    <xf numFmtId="164" fontId="10" fillId="6" borderId="7" xfId="4" applyNumberFormat="1" applyFont="1" applyFill="1" applyBorder="1" applyAlignment="1" applyProtection="1">
      <alignment horizontal="center" vertical="center"/>
    </xf>
    <xf numFmtId="166" fontId="9" fillId="5" borderId="1" xfId="1" applyNumberFormat="1" applyFont="1" applyFill="1" applyBorder="1" applyAlignment="1">
      <alignment horizontal="right" vertical="center"/>
    </xf>
    <xf numFmtId="166" fontId="9" fillId="5" borderId="9" xfId="1" applyNumberFormat="1" applyFont="1" applyFill="1" applyBorder="1" applyAlignment="1">
      <alignment horizontal="left" vertical="center" wrapText="1"/>
    </xf>
    <xf numFmtId="166" fontId="9" fillId="5" borderId="3" xfId="1" applyNumberFormat="1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49" fontId="9" fillId="6" borderId="1" xfId="1" applyNumberFormat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/>
    </xf>
    <xf numFmtId="166" fontId="9" fillId="5" borderId="1" xfId="1" applyNumberFormat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left" vertical="center" wrapText="1"/>
    </xf>
    <xf numFmtId="166" fontId="9" fillId="2" borderId="3" xfId="1" applyNumberFormat="1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left" vertical="center" wrapText="1"/>
    </xf>
    <xf numFmtId="166" fontId="9" fillId="2" borderId="1" xfId="1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49" fontId="9" fillId="3" borderId="4" xfId="1" applyNumberFormat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49" fontId="9" fillId="4" borderId="6" xfId="1" applyNumberFormat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center" vertical="center"/>
    </xf>
    <xf numFmtId="49" fontId="9" fillId="4" borderId="7" xfId="1" applyNumberFormat="1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>
      <alignment horizontal="center" vertical="center"/>
    </xf>
    <xf numFmtId="166" fontId="10" fillId="6" borderId="6" xfId="1" applyNumberFormat="1" applyFont="1" applyFill="1" applyBorder="1" applyAlignment="1">
      <alignment horizontal="left" vertical="center" wrapText="1"/>
    </xf>
    <xf numFmtId="166" fontId="7" fillId="6" borderId="4" xfId="1" applyNumberFormat="1" applyFont="1" applyFill="1" applyBorder="1" applyAlignment="1">
      <alignment horizontal="left" vertical="center" wrapText="1"/>
    </xf>
    <xf numFmtId="166" fontId="7" fillId="6" borderId="7" xfId="1" applyNumberFormat="1" applyFont="1" applyFill="1" applyBorder="1" applyAlignment="1">
      <alignment horizontal="left" vertical="center" wrapText="1"/>
    </xf>
    <xf numFmtId="49" fontId="7" fillId="6" borderId="6" xfId="2" applyNumberFormat="1" applyFont="1" applyFill="1" applyBorder="1" applyAlignment="1">
      <alignment horizontal="center" vertical="center" wrapText="1"/>
    </xf>
    <xf numFmtId="49" fontId="7" fillId="6" borderId="4" xfId="2" applyNumberFormat="1" applyFont="1" applyFill="1" applyBorder="1" applyAlignment="1">
      <alignment horizontal="center" vertical="center" wrapText="1"/>
    </xf>
    <xf numFmtId="49" fontId="7" fillId="6" borderId="7" xfId="2" applyNumberFormat="1" applyFont="1" applyFill="1" applyBorder="1" applyAlignment="1">
      <alignment horizontal="center" vertical="center" wrapText="1"/>
    </xf>
    <xf numFmtId="166" fontId="9" fillId="5" borderId="9" xfId="1" applyNumberFormat="1" applyFont="1" applyFill="1" applyBorder="1" applyAlignment="1">
      <alignment horizontal="right" vertical="center"/>
    </xf>
    <xf numFmtId="166" fontId="9" fillId="5" borderId="3" xfId="1" applyNumberFormat="1" applyFont="1" applyFill="1" applyBorder="1" applyAlignment="1">
      <alignment horizontal="right" vertical="center"/>
    </xf>
    <xf numFmtId="166" fontId="9" fillId="4" borderId="9" xfId="1" applyNumberFormat="1" applyFont="1" applyFill="1" applyBorder="1" applyAlignment="1">
      <alignment horizontal="left" vertical="center" wrapText="1"/>
    </xf>
    <xf numFmtId="166" fontId="9" fillId="4" borderId="3" xfId="1" applyNumberFormat="1" applyFont="1" applyFill="1" applyBorder="1" applyAlignment="1">
      <alignment horizontal="left" vertical="center" wrapText="1"/>
    </xf>
    <xf numFmtId="0" fontId="7" fillId="6" borderId="1" xfId="3" applyNumberFormat="1" applyFont="1" applyFill="1" applyBorder="1" applyAlignment="1" applyProtection="1">
      <alignment horizontal="center" vertical="center"/>
    </xf>
    <xf numFmtId="166" fontId="7" fillId="0" borderId="4" xfId="1" applyNumberFormat="1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166" fontId="10" fillId="6" borderId="4" xfId="1" applyNumberFormat="1" applyFont="1" applyFill="1" applyBorder="1" applyAlignment="1">
      <alignment horizontal="left" vertical="center" wrapText="1"/>
    </xf>
    <xf numFmtId="166" fontId="10" fillId="6" borderId="7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center" vertical="center" textRotation="90" wrapText="1"/>
    </xf>
    <xf numFmtId="164" fontId="7" fillId="0" borderId="1" xfId="1" applyFont="1" applyFill="1" applyBorder="1" applyAlignment="1">
      <alignment horizontal="center" vertical="center"/>
    </xf>
    <xf numFmtId="166" fontId="9" fillId="3" borderId="1" xfId="1" applyNumberFormat="1" applyFont="1" applyFill="1" applyBorder="1" applyAlignment="1">
      <alignment vertical="center" wrapText="1"/>
    </xf>
    <xf numFmtId="164" fontId="3" fillId="0" borderId="0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left"/>
    </xf>
    <xf numFmtId="164" fontId="6" fillId="0" borderId="0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 textRotation="90" wrapText="1"/>
    </xf>
    <xf numFmtId="165" fontId="7" fillId="0" borderId="2" xfId="1" applyNumberFormat="1" applyFont="1" applyFill="1" applyBorder="1" applyAlignment="1">
      <alignment horizontal="center" vertical="center" textRotation="90" wrapText="1"/>
    </xf>
    <xf numFmtId="49" fontId="7" fillId="0" borderId="1" xfId="1" applyNumberFormat="1" applyFont="1" applyFill="1" applyBorder="1" applyAlignment="1">
      <alignment horizontal="center" vertical="center" textRotation="90" wrapText="1"/>
    </xf>
    <xf numFmtId="164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/>
    </xf>
  </cellXfs>
  <cellStyles count="6">
    <cellStyle name="Comma 2" xfId="3"/>
    <cellStyle name="Comma 2 2" xfId="4"/>
    <cellStyle name="Įprastas" xfId="0" builtinId="0"/>
    <cellStyle name="Normal 2" xfId="1"/>
    <cellStyle name="Normal_3_1 Programos 1 lentele" xfId="5"/>
    <cellStyle name="Normal_4 programa (11.13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lija/Desktop/strateginis%20_2018/2019/06programa_pilna_0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 programa"/>
      <sheetName val="06 programa (rodikliai)"/>
      <sheetName val="bubiai"/>
      <sheetName val="ginkunai"/>
      <sheetName val="meskuiciai"/>
      <sheetName val="kairiai"/>
      <sheetName val="gruzdziai"/>
      <sheetName val="sakyna"/>
      <sheetName val="raudenai"/>
      <sheetName val="kursenukaim"/>
      <sheetName val="kuziai"/>
      <sheetName val="kursenum"/>
      <sheetName val="siauliukaim"/>
    </sheetNames>
    <sheetDataSet>
      <sheetData sheetId="0"/>
      <sheetData sheetId="1"/>
      <sheetData sheetId="2">
        <row r="37">
          <cell r="L37">
            <v>500</v>
          </cell>
          <cell r="M37">
            <v>500</v>
          </cell>
          <cell r="N37">
            <v>500</v>
          </cell>
          <cell r="Q37">
            <v>500</v>
          </cell>
          <cell r="R37">
            <v>700</v>
          </cell>
          <cell r="T37">
            <v>3</v>
          </cell>
          <cell r="U37">
            <v>3</v>
          </cell>
          <cell r="V37">
            <v>3</v>
          </cell>
        </row>
        <row r="41">
          <cell r="U41">
            <v>1</v>
          </cell>
          <cell r="V41">
            <v>1</v>
          </cell>
        </row>
        <row r="47">
          <cell r="L47">
            <v>2500</v>
          </cell>
          <cell r="M47">
            <v>869</v>
          </cell>
          <cell r="N47">
            <v>869</v>
          </cell>
          <cell r="Q47">
            <v>10000</v>
          </cell>
          <cell r="R47">
            <v>12000</v>
          </cell>
          <cell r="T47">
            <v>10</v>
          </cell>
          <cell r="U47">
            <v>10</v>
          </cell>
          <cell r="V47">
            <v>10</v>
          </cell>
        </row>
        <row r="52">
          <cell r="O52">
            <v>0</v>
          </cell>
          <cell r="P52">
            <v>0</v>
          </cell>
        </row>
        <row r="61">
          <cell r="L61">
            <v>1000</v>
          </cell>
          <cell r="M61">
            <v>500</v>
          </cell>
          <cell r="N61">
            <v>500</v>
          </cell>
          <cell r="Q61">
            <v>1000</v>
          </cell>
          <cell r="R61">
            <v>1000</v>
          </cell>
        </row>
        <row r="75">
          <cell r="L75">
            <v>33000</v>
          </cell>
          <cell r="Q75">
            <v>35000</v>
          </cell>
          <cell r="R75">
            <v>40000</v>
          </cell>
          <cell r="T75">
            <v>270</v>
          </cell>
          <cell r="U75">
            <v>280</v>
          </cell>
          <cell r="V75">
            <v>280</v>
          </cell>
        </row>
        <row r="82">
          <cell r="L82">
            <v>14500</v>
          </cell>
          <cell r="M82">
            <v>15000</v>
          </cell>
          <cell r="N82">
            <v>15000</v>
          </cell>
          <cell r="Q82">
            <v>15000</v>
          </cell>
          <cell r="R82">
            <v>17000</v>
          </cell>
          <cell r="T82">
            <v>285</v>
          </cell>
          <cell r="U82">
            <v>290</v>
          </cell>
          <cell r="V82">
            <v>295</v>
          </cell>
        </row>
        <row r="103">
          <cell r="L103">
            <v>20500</v>
          </cell>
          <cell r="M103">
            <v>12000</v>
          </cell>
          <cell r="N103">
            <v>12000</v>
          </cell>
          <cell r="Q103">
            <v>22000</v>
          </cell>
          <cell r="R103">
            <v>23000</v>
          </cell>
          <cell r="T103">
            <v>31</v>
          </cell>
          <cell r="U103">
            <v>31</v>
          </cell>
          <cell r="V103">
            <v>31</v>
          </cell>
        </row>
        <row r="137">
          <cell r="L137">
            <v>2500</v>
          </cell>
          <cell r="M137">
            <v>3500</v>
          </cell>
          <cell r="P137">
            <v>3500</v>
          </cell>
          <cell r="Q137">
            <v>3500</v>
          </cell>
          <cell r="R137">
            <v>3500</v>
          </cell>
          <cell r="T137">
            <v>2</v>
          </cell>
          <cell r="U137">
            <v>1</v>
          </cell>
          <cell r="V137">
            <v>3</v>
          </cell>
        </row>
        <row r="142">
          <cell r="L142">
            <v>6000</v>
          </cell>
          <cell r="M142">
            <v>1500</v>
          </cell>
          <cell r="N142">
            <v>1500</v>
          </cell>
          <cell r="Q142">
            <v>7000</v>
          </cell>
          <cell r="R142">
            <v>8000</v>
          </cell>
          <cell r="T142">
            <v>95</v>
          </cell>
          <cell r="U142">
            <v>100</v>
          </cell>
          <cell r="V142">
            <v>100</v>
          </cell>
        </row>
        <row r="152">
          <cell r="L152">
            <v>1500</v>
          </cell>
          <cell r="M152">
            <v>1500</v>
          </cell>
          <cell r="N152">
            <v>1500</v>
          </cell>
          <cell r="Q152">
            <v>1700</v>
          </cell>
          <cell r="R152">
            <v>2000</v>
          </cell>
          <cell r="T152">
            <v>4</v>
          </cell>
          <cell r="U152">
            <v>4</v>
          </cell>
          <cell r="V152">
            <v>5</v>
          </cell>
        </row>
        <row r="157">
          <cell r="L157">
            <v>180</v>
          </cell>
          <cell r="M157">
            <v>180</v>
          </cell>
          <cell r="N157">
            <v>180</v>
          </cell>
          <cell r="Q157">
            <v>300</v>
          </cell>
          <cell r="R157">
            <v>300</v>
          </cell>
          <cell r="T157">
            <v>4</v>
          </cell>
          <cell r="U157">
            <v>4</v>
          </cell>
          <cell r="V157">
            <v>4</v>
          </cell>
        </row>
        <row r="168">
          <cell r="L168">
            <v>18000</v>
          </cell>
          <cell r="M168">
            <v>500</v>
          </cell>
          <cell r="N168">
            <v>500</v>
          </cell>
          <cell r="Q168">
            <v>18000</v>
          </cell>
          <cell r="R168">
            <v>18000</v>
          </cell>
          <cell r="T168">
            <v>180</v>
          </cell>
          <cell r="U168">
            <v>175</v>
          </cell>
          <cell r="V168">
            <v>170</v>
          </cell>
        </row>
        <row r="187">
          <cell r="L187">
            <v>35000</v>
          </cell>
          <cell r="M187">
            <v>30279</v>
          </cell>
          <cell r="N187">
            <v>30279</v>
          </cell>
          <cell r="Q187">
            <v>40000</v>
          </cell>
          <cell r="R187">
            <v>45000</v>
          </cell>
          <cell r="T187">
            <v>30</v>
          </cell>
          <cell r="U187">
            <v>30</v>
          </cell>
          <cell r="V187">
            <v>30</v>
          </cell>
        </row>
        <row r="189">
          <cell r="T189">
            <v>40</v>
          </cell>
          <cell r="U189">
            <v>40</v>
          </cell>
          <cell r="V189">
            <v>40</v>
          </cell>
        </row>
      </sheetData>
      <sheetData sheetId="3">
        <row r="52">
          <cell r="L52">
            <v>15000</v>
          </cell>
          <cell r="M52">
            <v>3000</v>
          </cell>
          <cell r="N52">
            <v>3000</v>
          </cell>
          <cell r="Q52">
            <v>3000</v>
          </cell>
          <cell r="R52">
            <v>1000</v>
          </cell>
        </row>
        <row r="56">
          <cell r="O56">
            <v>0</v>
          </cell>
          <cell r="P56">
            <v>0</v>
          </cell>
        </row>
        <row r="80">
          <cell r="L80">
            <v>7500</v>
          </cell>
          <cell r="Q80">
            <v>9000</v>
          </cell>
          <cell r="R80">
            <v>1000</v>
          </cell>
          <cell r="T80">
            <v>45</v>
          </cell>
          <cell r="U80">
            <v>45</v>
          </cell>
          <cell r="V80">
            <v>45</v>
          </cell>
        </row>
        <row r="87">
          <cell r="L87">
            <v>14869</v>
          </cell>
          <cell r="M87">
            <v>14869</v>
          </cell>
          <cell r="N87">
            <v>14869</v>
          </cell>
          <cell r="Q87">
            <v>15000</v>
          </cell>
          <cell r="R87">
            <v>16000</v>
          </cell>
          <cell r="T87">
            <v>284</v>
          </cell>
          <cell r="U87">
            <v>284</v>
          </cell>
          <cell r="V87">
            <v>284</v>
          </cell>
        </row>
        <row r="142">
          <cell r="L142">
            <v>4500</v>
          </cell>
          <cell r="Q142">
            <v>3000</v>
          </cell>
          <cell r="R142">
            <v>3000</v>
          </cell>
          <cell r="T142">
            <v>1</v>
          </cell>
          <cell r="U142">
            <v>2</v>
          </cell>
          <cell r="V142">
            <v>2</v>
          </cell>
        </row>
        <row r="147">
          <cell r="L147">
            <v>2075</v>
          </cell>
          <cell r="M147">
            <v>2075</v>
          </cell>
          <cell r="N147">
            <v>2075</v>
          </cell>
          <cell r="Q147">
            <v>3000</v>
          </cell>
          <cell r="R147">
            <v>3000</v>
          </cell>
          <cell r="T147">
            <v>10</v>
          </cell>
          <cell r="U147">
            <v>12</v>
          </cell>
          <cell r="V147">
            <v>15</v>
          </cell>
        </row>
        <row r="157">
          <cell r="L157">
            <v>530</v>
          </cell>
          <cell r="M157">
            <v>530</v>
          </cell>
          <cell r="N157">
            <v>530</v>
          </cell>
          <cell r="Q157">
            <v>550</v>
          </cell>
          <cell r="R157">
            <v>580</v>
          </cell>
          <cell r="T157">
            <v>1</v>
          </cell>
          <cell r="U157">
            <v>1</v>
          </cell>
          <cell r="V157">
            <v>1</v>
          </cell>
        </row>
        <row r="162">
          <cell r="L162">
            <v>245</v>
          </cell>
          <cell r="M162">
            <v>245</v>
          </cell>
          <cell r="N162">
            <v>245</v>
          </cell>
          <cell r="Q162">
            <v>420</v>
          </cell>
          <cell r="R162">
            <v>600</v>
          </cell>
          <cell r="T162">
            <v>7</v>
          </cell>
          <cell r="U162">
            <v>7</v>
          </cell>
          <cell r="V162">
            <v>7</v>
          </cell>
        </row>
        <row r="173">
          <cell r="L173">
            <v>2500</v>
          </cell>
          <cell r="M173">
            <v>2500</v>
          </cell>
          <cell r="N173">
            <v>2500</v>
          </cell>
          <cell r="Q173">
            <v>2500</v>
          </cell>
          <cell r="R173">
            <v>2500</v>
          </cell>
          <cell r="T173">
            <v>10</v>
          </cell>
          <cell r="U173">
            <v>10</v>
          </cell>
          <cell r="V173">
            <v>10</v>
          </cell>
        </row>
        <row r="192">
          <cell r="L192">
            <v>19000</v>
          </cell>
          <cell r="M192">
            <v>18241</v>
          </cell>
          <cell r="N192">
            <v>18241</v>
          </cell>
          <cell r="Q192">
            <v>20000</v>
          </cell>
          <cell r="R192">
            <v>21000</v>
          </cell>
          <cell r="T192">
            <v>14</v>
          </cell>
          <cell r="U192">
            <v>14</v>
          </cell>
          <cell r="V192">
            <v>14</v>
          </cell>
        </row>
        <row r="194">
          <cell r="T194">
            <v>300</v>
          </cell>
          <cell r="U194">
            <v>400</v>
          </cell>
          <cell r="V194">
            <v>400</v>
          </cell>
        </row>
      </sheetData>
      <sheetData sheetId="4">
        <row r="37">
          <cell r="L37">
            <v>600</v>
          </cell>
          <cell r="M37">
            <v>200</v>
          </cell>
          <cell r="N37">
            <v>200</v>
          </cell>
          <cell r="Q37">
            <v>1000</v>
          </cell>
          <cell r="R37">
            <v>1000</v>
          </cell>
          <cell r="T37">
            <v>4</v>
          </cell>
          <cell r="U37">
            <v>3</v>
          </cell>
          <cell r="V37">
            <v>3</v>
          </cell>
        </row>
        <row r="42">
          <cell r="L42">
            <v>4500</v>
          </cell>
          <cell r="M42">
            <v>4344</v>
          </cell>
          <cell r="N42">
            <v>4344</v>
          </cell>
          <cell r="Q42">
            <v>3500</v>
          </cell>
          <cell r="R42">
            <v>3500</v>
          </cell>
          <cell r="T42">
            <v>7</v>
          </cell>
          <cell r="U42">
            <v>7</v>
          </cell>
          <cell r="V42">
            <v>7</v>
          </cell>
        </row>
        <row r="52">
          <cell r="O52">
            <v>0</v>
          </cell>
          <cell r="P52">
            <v>0</v>
          </cell>
        </row>
        <row r="61">
          <cell r="L61">
            <v>260</v>
          </cell>
          <cell r="M61">
            <v>260</v>
          </cell>
          <cell r="N61">
            <v>260</v>
          </cell>
          <cell r="Q61">
            <v>260</v>
          </cell>
          <cell r="R61">
            <v>260</v>
          </cell>
        </row>
        <row r="75">
          <cell r="L75">
            <v>16000</v>
          </cell>
          <cell r="Q75">
            <v>17000</v>
          </cell>
          <cell r="R75">
            <v>18000</v>
          </cell>
          <cell r="T75">
            <v>115</v>
          </cell>
          <cell r="U75">
            <v>115</v>
          </cell>
          <cell r="V75">
            <v>115</v>
          </cell>
        </row>
        <row r="82">
          <cell r="L82">
            <v>11000</v>
          </cell>
          <cell r="M82">
            <v>11400</v>
          </cell>
          <cell r="N82">
            <v>11400</v>
          </cell>
          <cell r="Q82">
            <v>11500</v>
          </cell>
          <cell r="R82">
            <v>11500</v>
          </cell>
          <cell r="T82">
            <v>222</v>
          </cell>
          <cell r="U82">
            <v>222</v>
          </cell>
          <cell r="V82">
            <v>222</v>
          </cell>
        </row>
        <row r="103">
          <cell r="L103">
            <v>7000</v>
          </cell>
          <cell r="M103">
            <v>6092</v>
          </cell>
          <cell r="N103">
            <v>6092</v>
          </cell>
          <cell r="Q103">
            <v>7000</v>
          </cell>
          <cell r="R103">
            <v>7000</v>
          </cell>
          <cell r="T103">
            <v>2.21</v>
          </cell>
          <cell r="U103">
            <v>2.21</v>
          </cell>
          <cell r="V103">
            <v>2.21</v>
          </cell>
        </row>
        <row r="137">
          <cell r="L137">
            <v>2000</v>
          </cell>
          <cell r="M137">
            <v>1500</v>
          </cell>
          <cell r="P137">
            <v>1500</v>
          </cell>
          <cell r="Q137">
            <v>3000</v>
          </cell>
          <cell r="R137">
            <v>3000</v>
          </cell>
          <cell r="T137">
            <v>2</v>
          </cell>
          <cell r="U137">
            <v>2</v>
          </cell>
          <cell r="V137">
            <v>2</v>
          </cell>
        </row>
        <row r="142">
          <cell r="L142">
            <v>800</v>
          </cell>
          <cell r="M142">
            <v>500</v>
          </cell>
          <cell r="N142">
            <v>500</v>
          </cell>
          <cell r="Q142">
            <v>800</v>
          </cell>
          <cell r="R142">
            <v>800</v>
          </cell>
          <cell r="T142">
            <v>3</v>
          </cell>
          <cell r="U142">
            <v>3</v>
          </cell>
          <cell r="V142">
            <v>3</v>
          </cell>
        </row>
        <row r="157">
          <cell r="L157">
            <v>200</v>
          </cell>
          <cell r="M157">
            <v>200</v>
          </cell>
          <cell r="N157">
            <v>200</v>
          </cell>
          <cell r="Q157">
            <v>240</v>
          </cell>
          <cell r="R157">
            <v>240</v>
          </cell>
          <cell r="T157">
            <v>4</v>
          </cell>
          <cell r="U157">
            <v>4</v>
          </cell>
          <cell r="V157">
            <v>4</v>
          </cell>
        </row>
        <row r="168">
          <cell r="L168">
            <v>6000</v>
          </cell>
          <cell r="M168">
            <v>5580</v>
          </cell>
          <cell r="N168">
            <v>5580</v>
          </cell>
          <cell r="Q168">
            <v>6000</v>
          </cell>
          <cell r="R168">
            <v>6000</v>
          </cell>
          <cell r="T168">
            <v>40</v>
          </cell>
          <cell r="U168">
            <v>40</v>
          </cell>
          <cell r="V168">
            <v>40</v>
          </cell>
        </row>
        <row r="187">
          <cell r="L187">
            <v>17000</v>
          </cell>
          <cell r="M187">
            <v>16869</v>
          </cell>
          <cell r="N187">
            <v>16869</v>
          </cell>
          <cell r="Q187">
            <v>18000</v>
          </cell>
          <cell r="R187">
            <v>18000</v>
          </cell>
        </row>
      </sheetData>
      <sheetData sheetId="5">
        <row r="37">
          <cell r="L37">
            <v>800</v>
          </cell>
          <cell r="M37">
            <v>800</v>
          </cell>
          <cell r="N37">
            <v>800</v>
          </cell>
          <cell r="Q37">
            <v>900</v>
          </cell>
          <cell r="R37">
            <v>1000</v>
          </cell>
          <cell r="T37">
            <v>4</v>
          </cell>
          <cell r="U37">
            <v>4</v>
          </cell>
          <cell r="V37">
            <v>5</v>
          </cell>
        </row>
        <row r="52">
          <cell r="O52">
            <v>0</v>
          </cell>
          <cell r="P52">
            <v>0</v>
          </cell>
        </row>
        <row r="61">
          <cell r="L61">
            <v>200</v>
          </cell>
          <cell r="M61">
            <v>200</v>
          </cell>
          <cell r="N61">
            <v>200</v>
          </cell>
          <cell r="Q61">
            <v>450</v>
          </cell>
          <cell r="R61">
            <v>500</v>
          </cell>
        </row>
        <row r="75">
          <cell r="L75">
            <v>9500</v>
          </cell>
          <cell r="Q75">
            <v>10500</v>
          </cell>
          <cell r="R75">
            <v>11500</v>
          </cell>
          <cell r="T75">
            <v>111</v>
          </cell>
          <cell r="U75">
            <v>111</v>
          </cell>
          <cell r="V75">
            <v>111</v>
          </cell>
        </row>
        <row r="82">
          <cell r="L82">
            <v>15000</v>
          </cell>
          <cell r="M82">
            <v>15000</v>
          </cell>
          <cell r="N82">
            <v>15000</v>
          </cell>
          <cell r="Q82">
            <v>17000</v>
          </cell>
          <cell r="R82">
            <v>18000</v>
          </cell>
          <cell r="T82">
            <v>304</v>
          </cell>
          <cell r="U82">
            <v>380</v>
          </cell>
          <cell r="V82">
            <v>380</v>
          </cell>
        </row>
        <row r="103">
          <cell r="L103">
            <v>100</v>
          </cell>
          <cell r="M103">
            <v>100</v>
          </cell>
          <cell r="N103">
            <v>100</v>
          </cell>
          <cell r="Q103">
            <v>100</v>
          </cell>
          <cell r="R103">
            <v>100</v>
          </cell>
          <cell r="T103">
            <v>1</v>
          </cell>
          <cell r="U103">
            <v>1</v>
          </cell>
          <cell r="V103">
            <v>1</v>
          </cell>
        </row>
        <row r="137">
          <cell r="L137">
            <v>5800</v>
          </cell>
          <cell r="M137">
            <v>5800</v>
          </cell>
          <cell r="P137">
            <v>5800</v>
          </cell>
          <cell r="Q137">
            <v>4000</v>
          </cell>
          <cell r="R137">
            <v>5000</v>
          </cell>
          <cell r="T137">
            <v>1</v>
          </cell>
          <cell r="U137">
            <v>2</v>
          </cell>
          <cell r="V137">
            <v>2</v>
          </cell>
        </row>
        <row r="142">
          <cell r="L142">
            <v>3000</v>
          </cell>
          <cell r="M142">
            <v>2969</v>
          </cell>
          <cell r="N142">
            <v>2969</v>
          </cell>
          <cell r="Q142">
            <v>3200</v>
          </cell>
          <cell r="R142">
            <v>3500</v>
          </cell>
          <cell r="T142">
            <v>10</v>
          </cell>
          <cell r="U142">
            <v>10</v>
          </cell>
          <cell r="V142">
            <v>10</v>
          </cell>
        </row>
        <row r="157">
          <cell r="L157">
            <v>300</v>
          </cell>
          <cell r="M157">
            <v>300</v>
          </cell>
          <cell r="N157">
            <v>300</v>
          </cell>
          <cell r="Q157">
            <v>300</v>
          </cell>
          <cell r="R157">
            <v>300</v>
          </cell>
          <cell r="T157">
            <v>5</v>
          </cell>
          <cell r="U157">
            <v>5</v>
          </cell>
          <cell r="V157">
            <v>5</v>
          </cell>
        </row>
        <row r="168">
          <cell r="L168">
            <v>2100</v>
          </cell>
          <cell r="M168">
            <v>2000</v>
          </cell>
          <cell r="N168">
            <v>2000</v>
          </cell>
          <cell r="Q168">
            <v>2200</v>
          </cell>
          <cell r="R168">
            <v>2300</v>
          </cell>
          <cell r="T168">
            <v>16</v>
          </cell>
          <cell r="U168">
            <v>16</v>
          </cell>
          <cell r="V168">
            <v>16</v>
          </cell>
        </row>
        <row r="187">
          <cell r="L187">
            <v>19500</v>
          </cell>
          <cell r="M187">
            <v>19281</v>
          </cell>
          <cell r="N187">
            <v>19281</v>
          </cell>
          <cell r="Q187">
            <v>20000</v>
          </cell>
          <cell r="R187">
            <v>20500</v>
          </cell>
          <cell r="T187">
            <v>15</v>
          </cell>
          <cell r="U187">
            <v>15</v>
          </cell>
          <cell r="V187">
            <v>15</v>
          </cell>
        </row>
      </sheetData>
      <sheetData sheetId="6">
        <row r="52">
          <cell r="O52">
            <v>0</v>
          </cell>
          <cell r="P52">
            <v>0</v>
          </cell>
        </row>
        <row r="61">
          <cell r="L61">
            <v>100</v>
          </cell>
          <cell r="M61">
            <v>100</v>
          </cell>
          <cell r="N61">
            <v>100</v>
          </cell>
          <cell r="Q61">
            <v>100</v>
          </cell>
          <cell r="R61">
            <v>100</v>
          </cell>
        </row>
        <row r="75">
          <cell r="L75">
            <v>22789.93</v>
          </cell>
          <cell r="Q75">
            <v>27346</v>
          </cell>
          <cell r="R75">
            <v>32815</v>
          </cell>
          <cell r="T75">
            <v>155</v>
          </cell>
          <cell r="U75">
            <v>155</v>
          </cell>
          <cell r="V75">
            <v>155</v>
          </cell>
        </row>
        <row r="82">
          <cell r="L82">
            <v>10640</v>
          </cell>
          <cell r="M82">
            <v>10640</v>
          </cell>
          <cell r="N82">
            <v>10640</v>
          </cell>
          <cell r="Q82">
            <v>16000</v>
          </cell>
          <cell r="R82">
            <v>17980</v>
          </cell>
          <cell r="T82">
            <v>161</v>
          </cell>
          <cell r="U82">
            <v>165</v>
          </cell>
          <cell r="V82">
            <v>170</v>
          </cell>
        </row>
        <row r="103">
          <cell r="L103">
            <v>10908</v>
          </cell>
          <cell r="M103">
            <v>10908</v>
          </cell>
          <cell r="N103">
            <v>10908</v>
          </cell>
          <cell r="Q103">
            <v>11368</v>
          </cell>
          <cell r="R103">
            <v>12504</v>
          </cell>
          <cell r="T103">
            <v>8.83</v>
          </cell>
          <cell r="U103">
            <v>8.83</v>
          </cell>
          <cell r="V103">
            <v>8.83</v>
          </cell>
        </row>
        <row r="137">
          <cell r="L137">
            <v>1500</v>
          </cell>
          <cell r="M137">
            <v>1500</v>
          </cell>
          <cell r="P137">
            <v>1500</v>
          </cell>
          <cell r="Q137">
            <v>2000</v>
          </cell>
          <cell r="R137">
            <v>2500</v>
          </cell>
          <cell r="T137">
            <v>2</v>
          </cell>
          <cell r="U137">
            <v>2</v>
          </cell>
          <cell r="V137">
            <v>3</v>
          </cell>
        </row>
        <row r="142">
          <cell r="L142">
            <v>3000</v>
          </cell>
          <cell r="M142">
            <v>3000</v>
          </cell>
          <cell r="N142">
            <v>3000</v>
          </cell>
          <cell r="Q142">
            <v>4500</v>
          </cell>
          <cell r="R142">
            <v>4500</v>
          </cell>
          <cell r="T142">
            <v>5</v>
          </cell>
          <cell r="U142">
            <v>6</v>
          </cell>
          <cell r="V142">
            <v>8</v>
          </cell>
        </row>
        <row r="152">
          <cell r="L152">
            <v>700</v>
          </cell>
          <cell r="M152">
            <v>700</v>
          </cell>
          <cell r="N152">
            <v>700</v>
          </cell>
          <cell r="Q152">
            <v>750</v>
          </cell>
          <cell r="R152">
            <v>800</v>
          </cell>
          <cell r="T152">
            <v>2</v>
          </cell>
          <cell r="U152">
            <v>2</v>
          </cell>
          <cell r="V152">
            <v>2</v>
          </cell>
        </row>
        <row r="157">
          <cell r="L157">
            <v>360</v>
          </cell>
          <cell r="M157">
            <v>360</v>
          </cell>
          <cell r="N157">
            <v>360</v>
          </cell>
          <cell r="Q157">
            <v>400</v>
          </cell>
          <cell r="R157">
            <v>450</v>
          </cell>
          <cell r="T157">
            <v>6</v>
          </cell>
          <cell r="U157">
            <v>6</v>
          </cell>
          <cell r="V157">
            <v>6</v>
          </cell>
        </row>
        <row r="168">
          <cell r="L168">
            <v>5400</v>
          </cell>
          <cell r="M168">
            <v>5400</v>
          </cell>
          <cell r="N168">
            <v>5400</v>
          </cell>
          <cell r="Q168">
            <v>7200</v>
          </cell>
          <cell r="R168">
            <v>8000</v>
          </cell>
          <cell r="T168">
            <v>292.82</v>
          </cell>
          <cell r="U168">
            <v>290</v>
          </cell>
          <cell r="V168">
            <v>285</v>
          </cell>
        </row>
        <row r="187">
          <cell r="L187">
            <v>17632</v>
          </cell>
          <cell r="M187">
            <v>13418</v>
          </cell>
          <cell r="N187">
            <v>13418</v>
          </cell>
          <cell r="Q187">
            <v>24314</v>
          </cell>
          <cell r="R187">
            <v>24400</v>
          </cell>
          <cell r="T187">
            <v>16</v>
          </cell>
          <cell r="U187">
            <v>16</v>
          </cell>
          <cell r="V187">
            <v>16</v>
          </cell>
        </row>
        <row r="189">
          <cell r="T189">
            <v>150</v>
          </cell>
          <cell r="U189">
            <v>150</v>
          </cell>
          <cell r="V189">
            <v>150</v>
          </cell>
        </row>
      </sheetData>
      <sheetData sheetId="7">
        <row r="52">
          <cell r="O52">
            <v>0</v>
          </cell>
          <cell r="P52">
            <v>0</v>
          </cell>
        </row>
        <row r="75">
          <cell r="L75">
            <v>21050</v>
          </cell>
          <cell r="Q75">
            <v>23600</v>
          </cell>
          <cell r="R75">
            <v>26000</v>
          </cell>
          <cell r="T75">
            <v>115</v>
          </cell>
          <cell r="U75">
            <v>117</v>
          </cell>
          <cell r="V75">
            <v>119</v>
          </cell>
        </row>
        <row r="82">
          <cell r="L82">
            <v>7480</v>
          </cell>
          <cell r="M82">
            <v>7000</v>
          </cell>
          <cell r="N82">
            <v>7000</v>
          </cell>
          <cell r="Q82">
            <v>8500</v>
          </cell>
          <cell r="R82">
            <v>9600</v>
          </cell>
          <cell r="T82">
            <v>154</v>
          </cell>
          <cell r="U82">
            <v>156</v>
          </cell>
          <cell r="V82">
            <v>158</v>
          </cell>
        </row>
        <row r="103">
          <cell r="L103">
            <v>4000</v>
          </cell>
          <cell r="M103">
            <v>3500</v>
          </cell>
          <cell r="N103">
            <v>3500</v>
          </cell>
          <cell r="Q103">
            <v>4700</v>
          </cell>
          <cell r="R103">
            <v>5200</v>
          </cell>
          <cell r="T103">
            <v>8</v>
          </cell>
          <cell r="U103">
            <v>8</v>
          </cell>
          <cell r="V103">
            <v>8</v>
          </cell>
        </row>
        <row r="137">
          <cell r="Q137">
            <v>41500</v>
          </cell>
          <cell r="R137">
            <v>11000</v>
          </cell>
          <cell r="U137">
            <v>2</v>
          </cell>
          <cell r="V137">
            <v>2</v>
          </cell>
        </row>
        <row r="142">
          <cell r="L142">
            <v>1900</v>
          </cell>
          <cell r="M142">
            <v>1700</v>
          </cell>
          <cell r="N142">
            <v>1700</v>
          </cell>
          <cell r="Q142">
            <v>2300</v>
          </cell>
          <cell r="R142">
            <v>2700</v>
          </cell>
          <cell r="T142">
            <v>4</v>
          </cell>
          <cell r="U142">
            <v>6</v>
          </cell>
          <cell r="V142">
            <v>7</v>
          </cell>
        </row>
        <row r="152">
          <cell r="L152">
            <v>400</v>
          </cell>
          <cell r="M152">
            <v>400</v>
          </cell>
          <cell r="N152">
            <v>400</v>
          </cell>
          <cell r="Q152">
            <v>600</v>
          </cell>
          <cell r="R152">
            <v>700</v>
          </cell>
          <cell r="T152">
            <v>2</v>
          </cell>
          <cell r="U152">
            <v>3</v>
          </cell>
          <cell r="V152">
            <v>3</v>
          </cell>
        </row>
        <row r="157">
          <cell r="L157">
            <v>180</v>
          </cell>
          <cell r="M157">
            <v>180</v>
          </cell>
          <cell r="N157">
            <v>180</v>
          </cell>
          <cell r="Q157">
            <v>210</v>
          </cell>
          <cell r="R157">
            <v>240</v>
          </cell>
          <cell r="T157">
            <v>3</v>
          </cell>
          <cell r="U157">
            <v>3</v>
          </cell>
          <cell r="V157">
            <v>3</v>
          </cell>
        </row>
        <row r="168">
          <cell r="L168">
            <v>4280</v>
          </cell>
          <cell r="M168">
            <v>4000</v>
          </cell>
          <cell r="N168">
            <v>4000</v>
          </cell>
          <cell r="Q168">
            <v>4800</v>
          </cell>
          <cell r="R168">
            <v>5400</v>
          </cell>
          <cell r="T168">
            <v>66</v>
          </cell>
          <cell r="U168">
            <v>68</v>
          </cell>
          <cell r="V168">
            <v>70</v>
          </cell>
        </row>
        <row r="187">
          <cell r="M187">
            <v>17745</v>
          </cell>
          <cell r="N187">
            <v>17745</v>
          </cell>
          <cell r="T187">
            <v>14</v>
          </cell>
          <cell r="U187">
            <v>20</v>
          </cell>
          <cell r="V187">
            <v>25</v>
          </cell>
        </row>
        <row r="189">
          <cell r="T189">
            <v>200</v>
          </cell>
          <cell r="U189">
            <v>240</v>
          </cell>
          <cell r="V189">
            <v>270</v>
          </cell>
        </row>
      </sheetData>
      <sheetData sheetId="8">
        <row r="52">
          <cell r="O52">
            <v>0</v>
          </cell>
          <cell r="P52">
            <v>0</v>
          </cell>
        </row>
        <row r="61">
          <cell r="L61">
            <v>300</v>
          </cell>
          <cell r="M61">
            <v>400</v>
          </cell>
          <cell r="N61">
            <v>400</v>
          </cell>
          <cell r="Q61">
            <v>500</v>
          </cell>
          <cell r="R61">
            <v>500</v>
          </cell>
        </row>
        <row r="75">
          <cell r="L75">
            <v>14990</v>
          </cell>
          <cell r="Q75">
            <v>15000</v>
          </cell>
          <cell r="R75">
            <v>20000</v>
          </cell>
          <cell r="T75">
            <v>99</v>
          </cell>
          <cell r="U75">
            <v>99</v>
          </cell>
          <cell r="V75">
            <v>99</v>
          </cell>
        </row>
        <row r="82">
          <cell r="L82">
            <v>10320</v>
          </cell>
          <cell r="M82">
            <v>7500</v>
          </cell>
          <cell r="N82">
            <v>7500</v>
          </cell>
          <cell r="Q82">
            <v>12000</v>
          </cell>
          <cell r="R82">
            <v>12000</v>
          </cell>
          <cell r="T82">
            <v>156</v>
          </cell>
          <cell r="U82">
            <v>160</v>
          </cell>
          <cell r="V82">
            <v>160</v>
          </cell>
        </row>
        <row r="103">
          <cell r="L103">
            <v>2000</v>
          </cell>
          <cell r="M103">
            <v>2000</v>
          </cell>
          <cell r="N103">
            <v>800</v>
          </cell>
          <cell r="P103">
            <v>1200</v>
          </cell>
          <cell r="Q103">
            <v>2000</v>
          </cell>
          <cell r="R103">
            <v>2000</v>
          </cell>
          <cell r="T103">
            <v>4</v>
          </cell>
          <cell r="U103">
            <v>4</v>
          </cell>
          <cell r="V103">
            <v>4</v>
          </cell>
        </row>
        <row r="137">
          <cell r="L137">
            <v>2000</v>
          </cell>
          <cell r="M137">
            <v>800</v>
          </cell>
          <cell r="P137">
            <v>800</v>
          </cell>
          <cell r="Q137">
            <v>2000</v>
          </cell>
          <cell r="R137">
            <v>2000</v>
          </cell>
          <cell r="T137">
            <v>2</v>
          </cell>
          <cell r="U137">
            <v>1</v>
          </cell>
          <cell r="V137">
            <v>2</v>
          </cell>
        </row>
        <row r="142">
          <cell r="L142">
            <v>300</v>
          </cell>
          <cell r="M142">
            <v>500</v>
          </cell>
          <cell r="N142">
            <v>500</v>
          </cell>
          <cell r="Q142">
            <v>500</v>
          </cell>
          <cell r="R142">
            <v>500</v>
          </cell>
          <cell r="T142">
            <v>10</v>
          </cell>
          <cell r="U142">
            <v>12</v>
          </cell>
          <cell r="V142">
            <v>12</v>
          </cell>
        </row>
        <row r="157">
          <cell r="L157">
            <v>300</v>
          </cell>
          <cell r="M157">
            <v>300</v>
          </cell>
          <cell r="N157">
            <v>300</v>
          </cell>
          <cell r="Q157">
            <v>300</v>
          </cell>
          <cell r="R157">
            <v>300</v>
          </cell>
          <cell r="T157">
            <v>5</v>
          </cell>
          <cell r="U157">
            <v>5</v>
          </cell>
          <cell r="V157">
            <v>5</v>
          </cell>
        </row>
        <row r="168">
          <cell r="L168">
            <v>5032</v>
          </cell>
          <cell r="M168">
            <v>4500</v>
          </cell>
          <cell r="N168">
            <v>4500</v>
          </cell>
          <cell r="Q168">
            <v>5200</v>
          </cell>
          <cell r="R168">
            <v>5200</v>
          </cell>
          <cell r="T168">
            <v>58</v>
          </cell>
          <cell r="U168">
            <v>58</v>
          </cell>
          <cell r="V168">
            <v>58</v>
          </cell>
        </row>
        <row r="187">
          <cell r="M187">
            <v>20443</v>
          </cell>
          <cell r="N187">
            <v>20443</v>
          </cell>
          <cell r="T187">
            <v>10.9</v>
          </cell>
          <cell r="U187">
            <v>10.9</v>
          </cell>
          <cell r="V187">
            <v>10.9</v>
          </cell>
        </row>
        <row r="189">
          <cell r="T189">
            <v>350</v>
          </cell>
          <cell r="U189">
            <v>350</v>
          </cell>
          <cell r="V189">
            <v>350</v>
          </cell>
        </row>
        <row r="191">
          <cell r="T191">
            <v>2</v>
          </cell>
          <cell r="U191">
            <v>2</v>
          </cell>
          <cell r="V191">
            <v>2</v>
          </cell>
        </row>
      </sheetData>
      <sheetData sheetId="9">
        <row r="37">
          <cell r="L37">
            <v>1500</v>
          </cell>
          <cell r="M37">
            <v>1500</v>
          </cell>
          <cell r="N37">
            <v>1500</v>
          </cell>
          <cell r="Q37">
            <v>2000</v>
          </cell>
          <cell r="R37">
            <v>2500</v>
          </cell>
          <cell r="T37">
            <v>5</v>
          </cell>
          <cell r="U37">
            <v>5</v>
          </cell>
          <cell r="V37">
            <v>5</v>
          </cell>
        </row>
        <row r="52">
          <cell r="O52">
            <v>0</v>
          </cell>
          <cell r="P52">
            <v>0</v>
          </cell>
        </row>
        <row r="61">
          <cell r="L61">
            <v>800</v>
          </cell>
          <cell r="M61">
            <v>800</v>
          </cell>
          <cell r="N61">
            <v>800</v>
          </cell>
          <cell r="Q61">
            <v>900</v>
          </cell>
          <cell r="R61">
            <v>1000</v>
          </cell>
        </row>
        <row r="75">
          <cell r="L75">
            <v>38500</v>
          </cell>
          <cell r="Q75">
            <v>40000</v>
          </cell>
          <cell r="R75">
            <v>43000</v>
          </cell>
          <cell r="T75">
            <v>241</v>
          </cell>
          <cell r="U75">
            <v>241</v>
          </cell>
          <cell r="V75">
            <v>241</v>
          </cell>
        </row>
        <row r="82">
          <cell r="L82">
            <v>12000</v>
          </cell>
          <cell r="M82">
            <v>13200</v>
          </cell>
          <cell r="N82">
            <v>13200</v>
          </cell>
          <cell r="Q82">
            <v>14000</v>
          </cell>
          <cell r="R82">
            <v>15000</v>
          </cell>
          <cell r="T82">
            <v>270</v>
          </cell>
          <cell r="U82">
            <v>270</v>
          </cell>
          <cell r="V82">
            <v>270</v>
          </cell>
        </row>
        <row r="103">
          <cell r="L103">
            <v>10500</v>
          </cell>
          <cell r="M103">
            <v>10500</v>
          </cell>
          <cell r="N103">
            <v>10500</v>
          </cell>
          <cell r="Q103">
            <v>11000</v>
          </cell>
          <cell r="R103">
            <v>11000</v>
          </cell>
          <cell r="T103">
            <v>5.24</v>
          </cell>
          <cell r="U103">
            <v>5.24</v>
          </cell>
          <cell r="V103">
            <v>5.24</v>
          </cell>
        </row>
        <row r="137">
          <cell r="L137">
            <v>900</v>
          </cell>
          <cell r="M137">
            <v>900</v>
          </cell>
          <cell r="P137">
            <v>900</v>
          </cell>
          <cell r="Q137">
            <v>1200</v>
          </cell>
          <cell r="R137">
            <v>1500</v>
          </cell>
          <cell r="T137">
            <v>1</v>
          </cell>
        </row>
        <row r="142">
          <cell r="L142">
            <v>2300</v>
          </cell>
          <cell r="M142">
            <v>2300</v>
          </cell>
          <cell r="N142">
            <v>2300</v>
          </cell>
          <cell r="Q142">
            <v>2500</v>
          </cell>
          <cell r="R142">
            <v>2500</v>
          </cell>
          <cell r="T142">
            <v>30</v>
          </cell>
          <cell r="U142">
            <v>30</v>
          </cell>
          <cell r="V142">
            <v>35</v>
          </cell>
        </row>
        <row r="152">
          <cell r="L152">
            <v>1850</v>
          </cell>
          <cell r="M152">
            <v>1850</v>
          </cell>
          <cell r="N152">
            <v>1850</v>
          </cell>
          <cell r="Q152">
            <v>1850</v>
          </cell>
          <cell r="R152">
            <v>2000</v>
          </cell>
          <cell r="T152">
            <v>3</v>
          </cell>
          <cell r="U152">
            <v>3</v>
          </cell>
          <cell r="V152">
            <v>3</v>
          </cell>
        </row>
        <row r="157">
          <cell r="L157">
            <v>420</v>
          </cell>
          <cell r="M157">
            <v>420</v>
          </cell>
          <cell r="N157">
            <v>420</v>
          </cell>
          <cell r="Q157">
            <v>420</v>
          </cell>
          <cell r="R157">
            <v>420</v>
          </cell>
          <cell r="T157">
            <v>7</v>
          </cell>
          <cell r="U157">
            <v>7</v>
          </cell>
          <cell r="V157">
            <v>7</v>
          </cell>
        </row>
        <row r="168">
          <cell r="L168">
            <v>12000</v>
          </cell>
          <cell r="M168">
            <v>12000</v>
          </cell>
          <cell r="N168">
            <v>12000</v>
          </cell>
          <cell r="Q168">
            <v>11000</v>
          </cell>
          <cell r="R168">
            <v>10000</v>
          </cell>
          <cell r="T168">
            <v>90</v>
          </cell>
          <cell r="U168">
            <v>80</v>
          </cell>
          <cell r="V168">
            <v>70</v>
          </cell>
        </row>
        <row r="187">
          <cell r="M187">
            <v>25945</v>
          </cell>
          <cell r="N187">
            <v>25945</v>
          </cell>
          <cell r="T187">
            <v>26.96</v>
          </cell>
          <cell r="U187">
            <v>26.96</v>
          </cell>
          <cell r="V187">
            <v>26.96</v>
          </cell>
        </row>
      </sheetData>
      <sheetData sheetId="10">
        <row r="37">
          <cell r="L37">
            <v>1500</v>
          </cell>
          <cell r="M37">
            <v>1500</v>
          </cell>
          <cell r="N37">
            <v>1500</v>
          </cell>
          <cell r="Q37">
            <v>1500</v>
          </cell>
          <cell r="R37">
            <v>1500</v>
          </cell>
          <cell r="T37">
            <v>3</v>
          </cell>
          <cell r="U37">
            <v>4</v>
          </cell>
          <cell r="V37">
            <v>5</v>
          </cell>
        </row>
        <row r="52">
          <cell r="O52">
            <v>0</v>
          </cell>
          <cell r="P52">
            <v>0</v>
          </cell>
        </row>
        <row r="61">
          <cell r="L61">
            <v>2900</v>
          </cell>
          <cell r="M61">
            <v>2500</v>
          </cell>
          <cell r="P61">
            <v>2500</v>
          </cell>
          <cell r="Q61">
            <v>450</v>
          </cell>
          <cell r="R61">
            <v>800</v>
          </cell>
        </row>
        <row r="75">
          <cell r="L75">
            <v>18790</v>
          </cell>
          <cell r="Q75">
            <v>18790</v>
          </cell>
          <cell r="R75">
            <v>18790</v>
          </cell>
          <cell r="T75">
            <v>153</v>
          </cell>
          <cell r="U75">
            <v>153</v>
          </cell>
          <cell r="V75">
            <v>153</v>
          </cell>
        </row>
        <row r="82">
          <cell r="L82">
            <v>13650</v>
          </cell>
          <cell r="M82">
            <v>14500</v>
          </cell>
          <cell r="N82">
            <v>14500</v>
          </cell>
          <cell r="Q82">
            <v>14550</v>
          </cell>
          <cell r="R82">
            <v>16400</v>
          </cell>
          <cell r="T82">
            <v>328</v>
          </cell>
          <cell r="U82">
            <v>328</v>
          </cell>
          <cell r="V82">
            <v>328</v>
          </cell>
        </row>
        <row r="103">
          <cell r="L103">
            <v>300</v>
          </cell>
          <cell r="M103">
            <v>300</v>
          </cell>
          <cell r="N103">
            <v>300</v>
          </cell>
          <cell r="Q103">
            <v>500</v>
          </cell>
          <cell r="R103">
            <v>600</v>
          </cell>
          <cell r="T103">
            <v>13</v>
          </cell>
          <cell r="U103">
            <v>13</v>
          </cell>
          <cell r="V103">
            <v>13</v>
          </cell>
        </row>
        <row r="137">
          <cell r="L137">
            <v>7400</v>
          </cell>
          <cell r="M137">
            <v>7400</v>
          </cell>
          <cell r="P137">
            <v>7400</v>
          </cell>
          <cell r="Q137">
            <v>5000</v>
          </cell>
          <cell r="R137">
            <v>5000</v>
          </cell>
          <cell r="T137">
            <v>1</v>
          </cell>
          <cell r="U137">
            <v>2</v>
          </cell>
          <cell r="V137">
            <v>3</v>
          </cell>
        </row>
        <row r="142">
          <cell r="L142">
            <v>1500</v>
          </cell>
          <cell r="M142">
            <v>1500</v>
          </cell>
          <cell r="N142">
            <v>1500</v>
          </cell>
          <cell r="Q142">
            <v>1500</v>
          </cell>
          <cell r="R142">
            <v>1500</v>
          </cell>
          <cell r="T142">
            <v>7</v>
          </cell>
          <cell r="U142">
            <v>7</v>
          </cell>
          <cell r="V142">
            <v>7</v>
          </cell>
        </row>
        <row r="152">
          <cell r="L152">
            <v>1000</v>
          </cell>
          <cell r="M152">
            <v>1000</v>
          </cell>
          <cell r="N152">
            <v>1000</v>
          </cell>
          <cell r="Q152">
            <v>1100</v>
          </cell>
          <cell r="R152">
            <v>1200</v>
          </cell>
          <cell r="T152">
            <v>3</v>
          </cell>
          <cell r="U152">
            <v>3</v>
          </cell>
          <cell r="V152">
            <v>3</v>
          </cell>
        </row>
        <row r="157">
          <cell r="L157">
            <v>300</v>
          </cell>
          <cell r="M157">
            <v>300</v>
          </cell>
          <cell r="N157">
            <v>300</v>
          </cell>
          <cell r="Q157">
            <v>300</v>
          </cell>
          <cell r="R157">
            <v>300</v>
          </cell>
          <cell r="T157">
            <v>6</v>
          </cell>
          <cell r="U157">
            <v>6</v>
          </cell>
          <cell r="V157">
            <v>6</v>
          </cell>
        </row>
        <row r="168">
          <cell r="L168">
            <v>11000</v>
          </cell>
          <cell r="M168">
            <v>11000</v>
          </cell>
          <cell r="N168">
            <v>11000</v>
          </cell>
          <cell r="Q168">
            <v>12000</v>
          </cell>
          <cell r="R168">
            <v>13000</v>
          </cell>
          <cell r="T168">
            <v>90</v>
          </cell>
          <cell r="U168">
            <v>90</v>
          </cell>
          <cell r="V168">
            <v>90</v>
          </cell>
        </row>
        <row r="187">
          <cell r="L187">
            <v>16000</v>
          </cell>
          <cell r="M187">
            <v>15368</v>
          </cell>
          <cell r="N187">
            <v>15368</v>
          </cell>
          <cell r="Q187">
            <v>17000</v>
          </cell>
          <cell r="R187">
            <v>18000</v>
          </cell>
          <cell r="T187">
            <v>40</v>
          </cell>
          <cell r="U187">
            <v>40</v>
          </cell>
          <cell r="V187">
            <v>40</v>
          </cell>
        </row>
        <row r="189">
          <cell r="T189">
            <v>900</v>
          </cell>
          <cell r="U189">
            <v>900</v>
          </cell>
          <cell r="V189">
            <v>900</v>
          </cell>
        </row>
      </sheetData>
      <sheetData sheetId="11">
        <row r="14">
          <cell r="L14">
            <v>50000</v>
          </cell>
          <cell r="Q14">
            <v>50000</v>
          </cell>
          <cell r="R14">
            <v>60000</v>
          </cell>
        </row>
        <row r="21">
          <cell r="L21">
            <v>160000</v>
          </cell>
          <cell r="M21">
            <v>66612</v>
          </cell>
          <cell r="N21">
            <v>66612</v>
          </cell>
          <cell r="Q21">
            <v>165000</v>
          </cell>
          <cell r="R21">
            <v>170000</v>
          </cell>
        </row>
        <row r="52">
          <cell r="O52">
            <v>0</v>
          </cell>
          <cell r="P52">
            <v>0</v>
          </cell>
        </row>
        <row r="87">
          <cell r="L87">
            <v>92000</v>
          </cell>
          <cell r="M87">
            <v>79000</v>
          </cell>
          <cell r="N87">
            <v>79000</v>
          </cell>
          <cell r="Q87">
            <v>95000</v>
          </cell>
          <cell r="R87">
            <v>97000</v>
          </cell>
        </row>
        <row r="98">
          <cell r="M98">
            <v>42000</v>
          </cell>
          <cell r="N98">
            <v>42000</v>
          </cell>
          <cell r="Q98">
            <v>57000</v>
          </cell>
          <cell r="R98">
            <v>59000</v>
          </cell>
        </row>
        <row r="137">
          <cell r="L137">
            <v>10000</v>
          </cell>
          <cell r="Q137">
            <v>15000</v>
          </cell>
          <cell r="R137">
            <v>18000</v>
          </cell>
          <cell r="T137">
            <v>2</v>
          </cell>
          <cell r="U137">
            <v>2</v>
          </cell>
          <cell r="V137">
            <v>3</v>
          </cell>
        </row>
        <row r="142">
          <cell r="L142">
            <v>5000</v>
          </cell>
          <cell r="Q142">
            <v>6000</v>
          </cell>
          <cell r="R142">
            <v>6500</v>
          </cell>
          <cell r="T142">
            <v>6</v>
          </cell>
          <cell r="U142">
            <v>7</v>
          </cell>
          <cell r="V142">
            <v>8</v>
          </cell>
        </row>
        <row r="147">
          <cell r="L147">
            <v>35000</v>
          </cell>
          <cell r="M147">
            <v>33000</v>
          </cell>
          <cell r="N147">
            <v>33000</v>
          </cell>
          <cell r="Q147">
            <v>36000</v>
          </cell>
          <cell r="R147">
            <v>37000</v>
          </cell>
        </row>
        <row r="157">
          <cell r="L157">
            <v>540</v>
          </cell>
          <cell r="M157">
            <v>540</v>
          </cell>
          <cell r="N157">
            <v>540</v>
          </cell>
          <cell r="Q157">
            <v>540</v>
          </cell>
          <cell r="R157">
            <v>540</v>
          </cell>
          <cell r="T157">
            <v>9</v>
          </cell>
          <cell r="U157">
            <v>9</v>
          </cell>
          <cell r="V157">
            <v>9</v>
          </cell>
        </row>
        <row r="173">
          <cell r="L173">
            <v>120000</v>
          </cell>
          <cell r="M173">
            <v>74000</v>
          </cell>
          <cell r="N173">
            <v>74000</v>
          </cell>
          <cell r="Q173">
            <v>125000</v>
          </cell>
          <cell r="R173">
            <v>130000</v>
          </cell>
        </row>
        <row r="182">
          <cell r="L182">
            <v>108000</v>
          </cell>
          <cell r="M182">
            <v>51996</v>
          </cell>
          <cell r="N182">
            <v>51996</v>
          </cell>
          <cell r="R182">
            <v>115000</v>
          </cell>
        </row>
      </sheetData>
      <sheetData sheetId="12">
        <row r="75">
          <cell r="L75">
            <v>24000</v>
          </cell>
          <cell r="Q75">
            <v>27000</v>
          </cell>
          <cell r="R75">
            <v>30000</v>
          </cell>
          <cell r="T75">
            <v>222</v>
          </cell>
          <cell r="U75">
            <v>222</v>
          </cell>
          <cell r="V75">
            <v>222</v>
          </cell>
        </row>
        <row r="82">
          <cell r="L82">
            <v>38000</v>
          </cell>
          <cell r="M82">
            <v>33000</v>
          </cell>
          <cell r="N82">
            <v>33000</v>
          </cell>
          <cell r="Q82">
            <v>40000</v>
          </cell>
          <cell r="R82">
            <v>45000</v>
          </cell>
          <cell r="T82">
            <v>730</v>
          </cell>
          <cell r="U82">
            <v>730</v>
          </cell>
          <cell r="V82">
            <v>730</v>
          </cell>
        </row>
        <row r="103">
          <cell r="L103">
            <v>7578</v>
          </cell>
          <cell r="M103">
            <v>7578</v>
          </cell>
          <cell r="N103">
            <v>7578</v>
          </cell>
          <cell r="Q103">
            <v>7000</v>
          </cell>
          <cell r="R103">
            <v>8000</v>
          </cell>
          <cell r="T103">
            <v>10.3</v>
          </cell>
          <cell r="U103">
            <v>10.3</v>
          </cell>
          <cell r="V103">
            <v>10.3</v>
          </cell>
        </row>
        <row r="137">
          <cell r="L137">
            <v>1500</v>
          </cell>
          <cell r="M137">
            <v>1500</v>
          </cell>
          <cell r="P137">
            <v>1500</v>
          </cell>
          <cell r="Q137">
            <v>4000</v>
          </cell>
          <cell r="R137">
            <v>6000</v>
          </cell>
          <cell r="T137">
            <v>2</v>
          </cell>
          <cell r="U137">
            <v>1</v>
          </cell>
          <cell r="V137">
            <v>2</v>
          </cell>
        </row>
        <row r="142">
          <cell r="L142">
            <v>15120</v>
          </cell>
          <cell r="M142">
            <v>15120</v>
          </cell>
          <cell r="N142">
            <v>15120</v>
          </cell>
          <cell r="Q142">
            <v>15000</v>
          </cell>
          <cell r="R142">
            <v>17000</v>
          </cell>
          <cell r="T142">
            <v>95</v>
          </cell>
          <cell r="U142">
            <v>100</v>
          </cell>
          <cell r="V142">
            <v>100</v>
          </cell>
        </row>
        <row r="152">
          <cell r="L152">
            <v>450</v>
          </cell>
          <cell r="M152">
            <v>450</v>
          </cell>
          <cell r="N152">
            <v>450</v>
          </cell>
          <cell r="Q152">
            <v>500</v>
          </cell>
          <cell r="R152">
            <v>500</v>
          </cell>
          <cell r="T152">
            <v>6</v>
          </cell>
          <cell r="U152">
            <v>6</v>
          </cell>
          <cell r="V152">
            <v>7</v>
          </cell>
        </row>
        <row r="157">
          <cell r="L157">
            <v>480</v>
          </cell>
          <cell r="M157">
            <v>480</v>
          </cell>
          <cell r="N157">
            <v>480</v>
          </cell>
          <cell r="Q157">
            <v>480</v>
          </cell>
          <cell r="R157">
            <v>480</v>
          </cell>
          <cell r="T157">
            <v>8</v>
          </cell>
          <cell r="U157">
            <v>8</v>
          </cell>
          <cell r="V157">
            <v>8</v>
          </cell>
        </row>
        <row r="168">
          <cell r="L168">
            <v>6000</v>
          </cell>
          <cell r="M168">
            <v>6000</v>
          </cell>
          <cell r="N168">
            <v>6000</v>
          </cell>
          <cell r="Q168">
            <v>7500</v>
          </cell>
          <cell r="R168">
            <v>7500</v>
          </cell>
          <cell r="T168">
            <v>68</v>
          </cell>
          <cell r="U168">
            <v>68</v>
          </cell>
          <cell r="V168">
            <v>70</v>
          </cell>
        </row>
        <row r="187">
          <cell r="M187">
            <v>21825</v>
          </cell>
          <cell r="N187">
            <v>21825</v>
          </cell>
          <cell r="T187">
            <v>45</v>
          </cell>
          <cell r="U187">
            <v>45</v>
          </cell>
          <cell r="V187">
            <v>45</v>
          </cell>
        </row>
        <row r="189">
          <cell r="T189">
            <v>600</v>
          </cell>
          <cell r="U189">
            <v>600</v>
          </cell>
          <cell r="V189">
            <v>600</v>
          </cell>
        </row>
        <row r="191">
          <cell r="T191">
            <v>2.5</v>
          </cell>
          <cell r="U191">
            <v>2.5</v>
          </cell>
          <cell r="V191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17"/>
  <sheetViews>
    <sheetView tabSelected="1" topLeftCell="A187" zoomScale="124" zoomScaleNormal="124" workbookViewId="0">
      <selection activeCell="M192" sqref="M192"/>
    </sheetView>
  </sheetViews>
  <sheetFormatPr defaultRowHeight="13.8" outlineLevelRow="4" x14ac:dyDescent="0.25"/>
  <cols>
    <col min="1" max="1" width="2.59765625" style="1" customWidth="1"/>
    <col min="2" max="2" width="2.69921875" style="1" customWidth="1"/>
    <col min="3" max="3" width="2.59765625" style="1" customWidth="1"/>
    <col min="4" max="5" width="2.69921875" style="1" customWidth="1"/>
    <col min="6" max="6" width="28.09765625" style="2" customWidth="1"/>
    <col min="7" max="10" width="7" style="2" customWidth="1"/>
    <col min="11" max="11" width="8.19921875" style="3" customWidth="1"/>
    <col min="12" max="12" width="8.59765625" style="3" customWidth="1"/>
    <col min="13" max="13" width="7.09765625" style="3" customWidth="1"/>
    <col min="14" max="14" width="7.19921875" style="3" customWidth="1"/>
    <col min="15" max="15" width="7.09765625" style="3" customWidth="1"/>
    <col min="16" max="16" width="7.69921875" style="3" customWidth="1"/>
    <col min="17" max="17" width="8.09765625" style="3" customWidth="1"/>
    <col min="18" max="18" width="9" style="3" customWidth="1"/>
    <col min="19" max="19" width="20" style="2" customWidth="1"/>
    <col min="20" max="22" width="6.19921875" style="2" customWidth="1"/>
    <col min="23" max="1024" width="8.5" style="2" customWidth="1"/>
  </cols>
  <sheetData>
    <row r="1" spans="1:27" ht="33.75" customHeight="1" x14ac:dyDescent="0.25">
      <c r="S1" s="212" t="s">
        <v>0</v>
      </c>
      <c r="T1" s="212"/>
      <c r="U1" s="212"/>
      <c r="V1" s="212"/>
    </row>
    <row r="2" spans="1:27" ht="18" x14ac:dyDescent="0.35">
      <c r="B2" s="4"/>
      <c r="C2" s="4"/>
      <c r="D2" s="4"/>
      <c r="E2" s="4"/>
      <c r="F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213" t="s">
        <v>1</v>
      </c>
      <c r="T2" s="213"/>
      <c r="U2" s="213"/>
      <c r="V2" s="213"/>
    </row>
    <row r="3" spans="1:27" ht="14.25" customHeight="1" x14ac:dyDescent="0.35">
      <c r="B3" s="4"/>
      <c r="C3" s="4"/>
      <c r="D3" s="4"/>
      <c r="E3" s="4"/>
      <c r="F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212"/>
      <c r="T3" s="212"/>
      <c r="U3" s="212"/>
      <c r="V3" s="212"/>
    </row>
    <row r="4" spans="1:27" ht="14.25" customHeight="1" x14ac:dyDescent="0.25">
      <c r="A4" s="214" t="s">
        <v>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7" ht="14.25" customHeight="1" x14ac:dyDescent="0.25">
      <c r="A5" s="214" t="s">
        <v>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6" spans="1:27" ht="15" customHeight="1" x14ac:dyDescent="0.25">
      <c r="A6" s="214" t="s">
        <v>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</row>
    <row r="7" spans="1:27" ht="24" customHeight="1" x14ac:dyDescent="0.25">
      <c r="A7" s="217" t="s">
        <v>5</v>
      </c>
      <c r="B7" s="217" t="s">
        <v>6</v>
      </c>
      <c r="C7" s="217" t="s">
        <v>7</v>
      </c>
      <c r="D7" s="217" t="s">
        <v>8</v>
      </c>
      <c r="E7" s="217" t="s">
        <v>9</v>
      </c>
      <c r="F7" s="218" t="s">
        <v>10</v>
      </c>
      <c r="G7" s="215" t="s">
        <v>11</v>
      </c>
      <c r="H7" s="215" t="s">
        <v>12</v>
      </c>
      <c r="I7" s="215" t="s">
        <v>13</v>
      </c>
      <c r="J7" s="215" t="s">
        <v>14</v>
      </c>
      <c r="K7" s="209" t="s">
        <v>15</v>
      </c>
      <c r="L7" s="216" t="s">
        <v>16</v>
      </c>
      <c r="M7" s="219" t="s">
        <v>17</v>
      </c>
      <c r="N7" s="219"/>
      <c r="O7" s="219"/>
      <c r="P7" s="219"/>
      <c r="Q7" s="216" t="s">
        <v>18</v>
      </c>
      <c r="R7" s="209" t="s">
        <v>19</v>
      </c>
      <c r="S7" s="220" t="s">
        <v>20</v>
      </c>
      <c r="T7" s="220"/>
      <c r="U7" s="220"/>
      <c r="V7" s="220"/>
    </row>
    <row r="8" spans="1:27" ht="28.5" customHeight="1" x14ac:dyDescent="0.25">
      <c r="A8" s="217"/>
      <c r="B8" s="217"/>
      <c r="C8" s="217"/>
      <c r="D8" s="217"/>
      <c r="E8" s="217"/>
      <c r="F8" s="218"/>
      <c r="G8" s="215"/>
      <c r="H8" s="215"/>
      <c r="I8" s="215"/>
      <c r="J8" s="215"/>
      <c r="K8" s="209"/>
      <c r="L8" s="216"/>
      <c r="M8" s="209" t="s">
        <v>21</v>
      </c>
      <c r="N8" s="221" t="s">
        <v>22</v>
      </c>
      <c r="O8" s="221"/>
      <c r="P8" s="209" t="s">
        <v>23</v>
      </c>
      <c r="Q8" s="216"/>
      <c r="R8" s="209"/>
      <c r="S8" s="210" t="s">
        <v>24</v>
      </c>
      <c r="T8" s="210" t="s">
        <v>25</v>
      </c>
      <c r="U8" s="210"/>
      <c r="V8" s="210"/>
      <c r="W8" s="7"/>
      <c r="X8" s="7"/>
      <c r="Y8" s="7"/>
      <c r="Z8" s="7"/>
      <c r="AA8" s="7"/>
    </row>
    <row r="9" spans="1:27" ht="49.5" customHeight="1" outlineLevel="1" x14ac:dyDescent="0.25">
      <c r="A9" s="217"/>
      <c r="B9" s="217"/>
      <c r="C9" s="217"/>
      <c r="D9" s="217"/>
      <c r="E9" s="217"/>
      <c r="F9" s="218"/>
      <c r="G9" s="215"/>
      <c r="H9" s="215"/>
      <c r="I9" s="215"/>
      <c r="J9" s="215"/>
      <c r="K9" s="209"/>
      <c r="L9" s="216"/>
      <c r="M9" s="209"/>
      <c r="N9" s="8" t="s">
        <v>21</v>
      </c>
      <c r="O9" s="8" t="s">
        <v>26</v>
      </c>
      <c r="P9" s="209"/>
      <c r="Q9" s="216"/>
      <c r="R9" s="209"/>
      <c r="S9" s="210"/>
      <c r="T9" s="9" t="s">
        <v>27</v>
      </c>
      <c r="U9" s="9" t="s">
        <v>28</v>
      </c>
      <c r="V9" s="9" t="s">
        <v>29</v>
      </c>
      <c r="W9" s="7"/>
      <c r="X9" s="7"/>
      <c r="Y9" s="7"/>
      <c r="Z9" s="7"/>
      <c r="AA9" s="7"/>
    </row>
    <row r="10" spans="1:27" ht="9.75" customHeight="1" outlineLevel="2" x14ac:dyDescent="0.25">
      <c r="A10" s="10" t="s">
        <v>30</v>
      </c>
      <c r="B10" s="177" t="s">
        <v>31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7"/>
      <c r="X10" s="7"/>
      <c r="Y10" s="7"/>
      <c r="Z10" s="7"/>
      <c r="AA10" s="7"/>
    </row>
    <row r="11" spans="1:27" ht="9.75" customHeight="1" outlineLevel="3" x14ac:dyDescent="0.25">
      <c r="A11" s="10" t="s">
        <v>30</v>
      </c>
      <c r="B11" s="11" t="s">
        <v>32</v>
      </c>
      <c r="C11" s="211" t="s">
        <v>33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7"/>
      <c r="X11" s="7"/>
      <c r="Y11" s="7"/>
      <c r="Z11" s="7"/>
      <c r="AA11" s="7"/>
    </row>
    <row r="12" spans="1:27" ht="10.5" customHeight="1" outlineLevel="4" x14ac:dyDescent="0.25">
      <c r="A12" s="10" t="s">
        <v>30</v>
      </c>
      <c r="B12" s="12" t="s">
        <v>32</v>
      </c>
      <c r="C12" s="13" t="s">
        <v>30</v>
      </c>
      <c r="D12" s="176" t="s">
        <v>34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7"/>
      <c r="X12" s="7"/>
      <c r="Y12" s="7"/>
      <c r="Z12" s="7"/>
      <c r="AA12" s="7"/>
    </row>
    <row r="13" spans="1:27" ht="10.5" customHeight="1" outlineLevel="4" x14ac:dyDescent="0.25">
      <c r="A13" s="14" t="s">
        <v>30</v>
      </c>
      <c r="B13" s="15" t="s">
        <v>32</v>
      </c>
      <c r="C13" s="16" t="s">
        <v>30</v>
      </c>
      <c r="D13" s="17" t="s">
        <v>32</v>
      </c>
      <c r="E13" s="174" t="s">
        <v>35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7"/>
      <c r="X13" s="7"/>
      <c r="Y13" s="7"/>
      <c r="Z13" s="7"/>
      <c r="AA13" s="7"/>
    </row>
    <row r="14" spans="1:27" ht="10.5" customHeight="1" outlineLevel="4" x14ac:dyDescent="0.25">
      <c r="A14" s="127" t="s">
        <v>30</v>
      </c>
      <c r="B14" s="128" t="s">
        <v>32</v>
      </c>
      <c r="C14" s="129" t="s">
        <v>30</v>
      </c>
      <c r="D14" s="130" t="s">
        <v>32</v>
      </c>
      <c r="E14" s="131" t="s">
        <v>30</v>
      </c>
      <c r="F14" s="137" t="s">
        <v>36</v>
      </c>
      <c r="G14" s="113" t="s">
        <v>37</v>
      </c>
      <c r="H14" s="113" t="s">
        <v>38</v>
      </c>
      <c r="I14" s="113" t="s">
        <v>39</v>
      </c>
      <c r="J14" s="18" t="s">
        <v>40</v>
      </c>
      <c r="K14" s="19">
        <f>L14+Q14+R14</f>
        <v>160000</v>
      </c>
      <c r="L14" s="20">
        <f>[1]kursenum!L14</f>
        <v>50000</v>
      </c>
      <c r="M14" s="20">
        <f>[1]kursenum!M14</f>
        <v>0</v>
      </c>
      <c r="N14" s="20">
        <f>[1]kursenum!N14</f>
        <v>0</v>
      </c>
      <c r="O14" s="20">
        <f>[1]kursenum!O14</f>
        <v>0</v>
      </c>
      <c r="P14" s="20">
        <f>[1]kursenum!P14</f>
        <v>0</v>
      </c>
      <c r="Q14" s="20">
        <f>[1]kursenum!Q14</f>
        <v>50000</v>
      </c>
      <c r="R14" s="20">
        <f>[1]kursenum!R14</f>
        <v>60000</v>
      </c>
      <c r="S14" s="114" t="s">
        <v>41</v>
      </c>
      <c r="T14" s="206">
        <v>3</v>
      </c>
      <c r="U14" s="206">
        <v>3</v>
      </c>
      <c r="V14" s="204">
        <v>3</v>
      </c>
      <c r="W14" s="7"/>
      <c r="X14" s="7"/>
      <c r="Y14" s="7"/>
      <c r="Z14" s="7"/>
      <c r="AA14" s="7"/>
    </row>
    <row r="15" spans="1:27" ht="10.5" customHeight="1" outlineLevel="4" x14ac:dyDescent="0.25">
      <c r="A15" s="127"/>
      <c r="B15" s="128"/>
      <c r="C15" s="129"/>
      <c r="D15" s="130"/>
      <c r="E15" s="131"/>
      <c r="F15" s="137"/>
      <c r="G15" s="113"/>
      <c r="H15" s="113"/>
      <c r="I15" s="113"/>
      <c r="J15" s="21" t="s">
        <v>42</v>
      </c>
      <c r="K15" s="22"/>
      <c r="L15" s="20">
        <f>[1]bubiai!L15+[1]ginkunai!L15+[1]meskuiciai!L15+[1]kairiai!L15+[1]gruzdziai!L15+[1]sakyna!L15+[1]raudenai!L15+[1]kursenukaim!L15+[1]kuziai!L15+[1]kursenum!L15+[1]siauliukaim!L15</f>
        <v>0</v>
      </c>
      <c r="M15" s="23">
        <f>[1]bubiai!M15+[1]ginkunai!M15+[1]meskuiciai!M15+[1]kairiai!M15+[1]gruzdziai!M15+[1]sakyna!M15+[1]raudenai!M15+[1]kursenukaim!M15+[1]kuziai!M15+[1]kursenum!M15+[1]siauliukaim!M15</f>
        <v>0</v>
      </c>
      <c r="N15" s="23">
        <f>[1]bubiai!N15+[1]ginkunai!N15+[1]meskuiciai!N15+[1]kairiai!N15+[1]gruzdziai!N15+[1]sakyna!N15+[1]raudenai!N15+[1]kursenukaim!N15+[1]kuziai!N15+[1]kursenum!N15+[1]siauliukaim!N15</f>
        <v>0</v>
      </c>
      <c r="O15" s="23">
        <f>[1]bubiai!O15+[1]ginkunai!O15+[1]meskuiciai!O15+[1]kairiai!O15+[1]gruzdziai!O15+[1]sakyna!O15+[1]raudenai!O15+[1]kursenukaim!O15+[1]kuziai!O15+[1]kursenum!O15+[1]siauliukaim!O15</f>
        <v>0</v>
      </c>
      <c r="P15" s="23">
        <f>[1]bubiai!P15+[1]ginkunai!P15+[1]meskuiciai!P15+[1]kairiai!P15+[1]gruzdziai!P15+[1]sakyna!P15+[1]raudenai!P15+[1]kursenukaim!P15+[1]kuziai!P15+[1]kursenum!P15+[1]siauliukaim!P15</f>
        <v>0</v>
      </c>
      <c r="Q15" s="20">
        <f>+[1]bubiai!Q15+[1]ginkunai!Q15+[1]meskuiciai!Q15+[1]kairiai!Q15+[1]gruzdziai!Q15+[1]sakyna!Q15+[1]raudenai!Q15+[1]kursenukaim!Q15+[1]kuziai!Q15+[1]kursenum!Q15+[1]siauliukaim!Q15</f>
        <v>0</v>
      </c>
      <c r="R15" s="20">
        <f>+[1]bubiai!R15+[1]ginkunai!R15+[1]meskuiciai!R15+[1]kairiai!R15+[1]gruzdziai!R15+[1]sakyna!R15+[1]raudenai!R15+[1]kursenukaim!R15+[1]kuziai!R15+[1]kursenum!R15+[1]siauliukaim!R15</f>
        <v>0</v>
      </c>
      <c r="S15" s="205"/>
      <c r="T15" s="206"/>
      <c r="U15" s="206"/>
      <c r="V15" s="204"/>
      <c r="W15" s="7"/>
      <c r="X15" s="7"/>
      <c r="Y15" s="7"/>
      <c r="Z15" s="7"/>
      <c r="AA15" s="7"/>
    </row>
    <row r="16" spans="1:27" ht="10.5" customHeight="1" outlineLevel="4" x14ac:dyDescent="0.25">
      <c r="A16" s="127"/>
      <c r="B16" s="128"/>
      <c r="C16" s="129"/>
      <c r="D16" s="130"/>
      <c r="E16" s="131"/>
      <c r="F16" s="137"/>
      <c r="G16" s="113"/>
      <c r="H16" s="113"/>
      <c r="I16" s="113"/>
      <c r="J16" s="18" t="s">
        <v>43</v>
      </c>
      <c r="K16" s="22"/>
      <c r="L16" s="20">
        <f>[1]bubiai!L16+[1]ginkunai!L16+[1]meskuiciai!L16+[1]kairiai!L16+[1]gruzdziai!L16+[1]sakyna!L16+[1]raudenai!L16+[1]kursenukaim!L16+[1]kuziai!L16+[1]kursenum!L16+[1]siauliukaim!L16</f>
        <v>0</v>
      </c>
      <c r="M16" s="23">
        <f>[1]bubiai!M16+[1]ginkunai!M16+[1]meskuiciai!M16+[1]kairiai!M16+[1]gruzdziai!M16+[1]sakyna!M16+[1]raudenai!M16+[1]kursenukaim!M16+[1]kuziai!M16+[1]kursenum!M16+[1]siauliukaim!M16</f>
        <v>0</v>
      </c>
      <c r="N16" s="23">
        <f>[1]bubiai!N16+[1]ginkunai!N16+[1]meskuiciai!N16+[1]kairiai!N16+[1]gruzdziai!N16+[1]sakyna!N16+[1]raudenai!N16+[1]kursenukaim!N16+[1]kuziai!N16+[1]kursenum!N16+[1]siauliukaim!N16</f>
        <v>0</v>
      </c>
      <c r="O16" s="23">
        <f>[1]bubiai!O16+[1]ginkunai!O16+[1]meskuiciai!O16+[1]kairiai!O16+[1]gruzdziai!O16+[1]sakyna!O16+[1]raudenai!O16+[1]kursenukaim!O16+[1]kuziai!O16+[1]kursenum!O16+[1]siauliukaim!O16</f>
        <v>0</v>
      </c>
      <c r="P16" s="23">
        <f>[1]bubiai!P16+[1]ginkunai!P16+[1]meskuiciai!P16+[1]kairiai!P16+[1]gruzdziai!P16+[1]sakyna!P16+[1]raudenai!P16+[1]kursenukaim!P16+[1]kuziai!P16+[1]kursenum!P16+[1]siauliukaim!P16</f>
        <v>0</v>
      </c>
      <c r="Q16" s="20">
        <f>+[1]bubiai!Q16+[1]ginkunai!Q16+[1]meskuiciai!Q16+[1]kairiai!Q16+[1]gruzdziai!Q16+[1]sakyna!Q16+[1]raudenai!Q16+[1]kursenukaim!Q16+[1]kuziai!Q16+[1]kursenum!Q16+[1]siauliukaim!Q16</f>
        <v>0</v>
      </c>
      <c r="R16" s="20">
        <f>+[1]bubiai!R16+[1]ginkunai!R16+[1]meskuiciai!R16+[1]kairiai!R16+[1]gruzdziai!R16+[1]sakyna!R16+[1]raudenai!R16+[1]kursenukaim!R16+[1]kuziai!R16+[1]kursenum!R16+[1]siauliukaim!R16</f>
        <v>0</v>
      </c>
      <c r="S16" s="205"/>
      <c r="T16" s="206"/>
      <c r="U16" s="206"/>
      <c r="V16" s="204"/>
      <c r="W16" s="7"/>
      <c r="X16" s="7"/>
      <c r="Y16" s="7"/>
      <c r="Z16" s="7"/>
      <c r="AA16" s="7"/>
    </row>
    <row r="17" spans="1:27" ht="10.5" customHeight="1" outlineLevel="4" x14ac:dyDescent="0.25">
      <c r="A17" s="127"/>
      <c r="B17" s="128"/>
      <c r="C17" s="129"/>
      <c r="D17" s="130"/>
      <c r="E17" s="131"/>
      <c r="F17" s="137"/>
      <c r="G17" s="113"/>
      <c r="H17" s="113"/>
      <c r="I17" s="113"/>
      <c r="J17" s="18" t="s">
        <v>44</v>
      </c>
      <c r="K17" s="22"/>
      <c r="L17" s="20">
        <f>[1]bubiai!L17+[1]ginkunai!L17+[1]meskuiciai!L17+[1]kairiai!L17+[1]gruzdziai!L17+[1]sakyna!L17+[1]raudenai!L17+[1]kursenukaim!L17+[1]kuziai!L17+[1]kursenum!L17+[1]siauliukaim!L17</f>
        <v>0</v>
      </c>
      <c r="M17" s="23">
        <f>[1]bubiai!M17+[1]ginkunai!M17+[1]meskuiciai!M17+[1]kairiai!M17+[1]gruzdziai!M17+[1]sakyna!M17+[1]raudenai!M17+[1]kursenukaim!M17+[1]kuziai!M17+[1]kursenum!M17+[1]siauliukaim!M17</f>
        <v>0</v>
      </c>
      <c r="N17" s="23">
        <f>[1]bubiai!N17+[1]ginkunai!N17+[1]meskuiciai!N17+[1]kairiai!N17+[1]gruzdziai!N17+[1]sakyna!N17+[1]raudenai!N17+[1]kursenukaim!N17+[1]kuziai!N17+[1]kursenum!N17+[1]siauliukaim!N17</f>
        <v>0</v>
      </c>
      <c r="O17" s="23">
        <f>[1]bubiai!O17+[1]ginkunai!O17+[1]meskuiciai!O17+[1]kairiai!O17+[1]gruzdziai!O17+[1]sakyna!O17+[1]raudenai!O17+[1]kursenukaim!O17+[1]kuziai!O17+[1]kursenum!O17+[1]siauliukaim!O17</f>
        <v>0</v>
      </c>
      <c r="P17" s="23">
        <f>[1]bubiai!P17+[1]ginkunai!P17+[1]meskuiciai!P17+[1]kairiai!P17+[1]gruzdziai!P17+[1]sakyna!P17+[1]raudenai!P17+[1]kursenukaim!P17+[1]kuziai!P17+[1]kursenum!P17+[1]siauliukaim!P17</f>
        <v>0</v>
      </c>
      <c r="Q17" s="20">
        <f>+[1]bubiai!Q17+[1]ginkunai!Q17+[1]meskuiciai!Q17+[1]kairiai!Q17+[1]gruzdziai!Q17+[1]sakyna!Q17+[1]raudenai!Q17+[1]kursenukaim!Q17+[1]kuziai!Q17+[1]kursenum!Q17+[1]siauliukaim!Q17</f>
        <v>0</v>
      </c>
      <c r="R17" s="20">
        <f>+[1]bubiai!R17+[1]ginkunai!R17+[1]meskuiciai!R17+[1]kairiai!R17+[1]gruzdziai!R17+[1]sakyna!R17+[1]raudenai!R17+[1]kursenukaim!R17+[1]kuziai!R17+[1]kursenum!R17+[1]siauliukaim!R17</f>
        <v>0</v>
      </c>
      <c r="S17" s="205"/>
      <c r="T17" s="206"/>
      <c r="U17" s="206"/>
      <c r="V17" s="204"/>
      <c r="W17" s="7"/>
      <c r="X17" s="7"/>
      <c r="Y17" s="7"/>
      <c r="Z17" s="7"/>
      <c r="AA17" s="7"/>
    </row>
    <row r="18" spans="1:27" ht="10.5" customHeight="1" outlineLevel="4" x14ac:dyDescent="0.25">
      <c r="A18" s="127"/>
      <c r="B18" s="128"/>
      <c r="C18" s="129"/>
      <c r="D18" s="130"/>
      <c r="E18" s="131"/>
      <c r="F18" s="137"/>
      <c r="G18" s="113"/>
      <c r="H18" s="113"/>
      <c r="I18" s="113"/>
      <c r="J18" s="24" t="s">
        <v>45</v>
      </c>
      <c r="K18" s="25">
        <f t="shared" ref="K18:R18" si="0">SUM(K14:K17)</f>
        <v>160000</v>
      </c>
      <c r="L18" s="25">
        <f t="shared" si="0"/>
        <v>50000</v>
      </c>
      <c r="M18" s="25">
        <f t="shared" si="0"/>
        <v>0</v>
      </c>
      <c r="N18" s="25">
        <f t="shared" si="0"/>
        <v>0</v>
      </c>
      <c r="O18" s="25">
        <f t="shared" si="0"/>
        <v>0</v>
      </c>
      <c r="P18" s="25">
        <f t="shared" si="0"/>
        <v>0</v>
      </c>
      <c r="Q18" s="25">
        <f t="shared" si="0"/>
        <v>50000</v>
      </c>
      <c r="R18" s="25">
        <f t="shared" si="0"/>
        <v>60000</v>
      </c>
      <c r="S18" s="141"/>
      <c r="T18" s="206"/>
      <c r="U18" s="206"/>
      <c r="V18" s="204"/>
      <c r="W18" s="7"/>
      <c r="X18" s="7"/>
      <c r="Y18" s="7"/>
      <c r="Z18" s="7"/>
      <c r="AA18" s="7"/>
    </row>
    <row r="19" spans="1:27" ht="10.5" customHeight="1" outlineLevel="4" x14ac:dyDescent="0.25">
      <c r="A19" s="10" t="s">
        <v>30</v>
      </c>
      <c r="B19" s="26" t="s">
        <v>32</v>
      </c>
      <c r="C19" s="13" t="s">
        <v>30</v>
      </c>
      <c r="D19" s="27" t="s">
        <v>32</v>
      </c>
      <c r="E19" s="118" t="s">
        <v>46</v>
      </c>
      <c r="F19" s="118"/>
      <c r="G19" s="118"/>
      <c r="H19" s="118"/>
      <c r="I19" s="118"/>
      <c r="J19" s="118"/>
      <c r="K19" s="28">
        <f t="shared" ref="K19:R19" si="1">K18</f>
        <v>160000</v>
      </c>
      <c r="L19" s="28">
        <f t="shared" si="1"/>
        <v>50000</v>
      </c>
      <c r="M19" s="28">
        <f t="shared" si="1"/>
        <v>0</v>
      </c>
      <c r="N19" s="28">
        <f t="shared" si="1"/>
        <v>0</v>
      </c>
      <c r="O19" s="28">
        <f t="shared" si="1"/>
        <v>0</v>
      </c>
      <c r="P19" s="28">
        <f t="shared" si="1"/>
        <v>0</v>
      </c>
      <c r="Q19" s="28">
        <f t="shared" si="1"/>
        <v>50000</v>
      </c>
      <c r="R19" s="28">
        <f t="shared" si="1"/>
        <v>60000</v>
      </c>
      <c r="S19" s="29"/>
      <c r="T19" s="29"/>
      <c r="U19" s="29"/>
      <c r="V19" s="29"/>
      <c r="W19" s="7"/>
      <c r="X19" s="7"/>
      <c r="Y19" s="7"/>
      <c r="Z19" s="7"/>
      <c r="AA19" s="7"/>
    </row>
    <row r="20" spans="1:27" ht="9.75" customHeight="1" outlineLevel="4" x14ac:dyDescent="0.25">
      <c r="A20" s="14" t="s">
        <v>30</v>
      </c>
      <c r="B20" s="15" t="s">
        <v>32</v>
      </c>
      <c r="C20" s="16" t="s">
        <v>30</v>
      </c>
      <c r="D20" s="17" t="s">
        <v>47</v>
      </c>
      <c r="E20" s="135" t="s">
        <v>48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70"/>
      <c r="W20" s="7"/>
      <c r="X20" s="7"/>
      <c r="Y20" s="7"/>
      <c r="Z20" s="7"/>
      <c r="AA20" s="7"/>
    </row>
    <row r="21" spans="1:27" ht="22.5" customHeight="1" outlineLevel="4" x14ac:dyDescent="0.25">
      <c r="A21" s="180" t="s">
        <v>30</v>
      </c>
      <c r="B21" s="182" t="s">
        <v>32</v>
      </c>
      <c r="C21" s="185" t="s">
        <v>30</v>
      </c>
      <c r="D21" s="188" t="s">
        <v>47</v>
      </c>
      <c r="E21" s="191" t="s">
        <v>30</v>
      </c>
      <c r="F21" s="194" t="s">
        <v>49</v>
      </c>
      <c r="G21" s="197" t="s">
        <v>37</v>
      </c>
      <c r="H21" s="197" t="s">
        <v>38</v>
      </c>
      <c r="I21" s="197" t="s">
        <v>39</v>
      </c>
      <c r="J21" s="18" t="s">
        <v>40</v>
      </c>
      <c r="K21" s="19">
        <f>L21+Q21+R21</f>
        <v>495000</v>
      </c>
      <c r="L21" s="22">
        <f>[1]kursenum!L21</f>
        <v>160000</v>
      </c>
      <c r="M21" s="22">
        <f>[1]kursenum!M21</f>
        <v>66612</v>
      </c>
      <c r="N21" s="22">
        <f>[1]kursenum!N21</f>
        <v>66612</v>
      </c>
      <c r="O21" s="22">
        <f>[1]kursenum!O21</f>
        <v>0</v>
      </c>
      <c r="P21" s="22">
        <f>[1]kursenum!P21</f>
        <v>0</v>
      </c>
      <c r="Q21" s="22">
        <f>[1]kursenum!Q21</f>
        <v>165000</v>
      </c>
      <c r="R21" s="22">
        <f>[1]kursenum!R21</f>
        <v>170000</v>
      </c>
      <c r="S21" s="114" t="s">
        <v>50</v>
      </c>
      <c r="T21" s="116">
        <v>10</v>
      </c>
      <c r="U21" s="116">
        <v>12</v>
      </c>
      <c r="V21" s="116">
        <v>16</v>
      </c>
      <c r="W21" s="7"/>
      <c r="X21" s="7"/>
      <c r="Y21" s="7"/>
      <c r="Z21" s="7"/>
      <c r="AA21" s="7"/>
    </row>
    <row r="22" spans="1:27" ht="18.75" customHeight="1" outlineLevel="4" x14ac:dyDescent="0.25">
      <c r="A22" s="181"/>
      <c r="B22" s="183"/>
      <c r="C22" s="186"/>
      <c r="D22" s="189"/>
      <c r="E22" s="192"/>
      <c r="F22" s="207"/>
      <c r="G22" s="198"/>
      <c r="H22" s="198"/>
      <c r="I22" s="198"/>
      <c r="J22" s="21" t="s">
        <v>42</v>
      </c>
      <c r="K22" s="22"/>
      <c r="L22" s="19"/>
      <c r="M22" s="30"/>
      <c r="N22" s="30"/>
      <c r="O22" s="30"/>
      <c r="P22" s="30"/>
      <c r="Q22" s="19"/>
      <c r="R22" s="19"/>
      <c r="S22" s="115"/>
      <c r="T22" s="117"/>
      <c r="U22" s="117"/>
      <c r="V22" s="117"/>
      <c r="W22" s="7"/>
      <c r="X22" s="7"/>
      <c r="Y22" s="7"/>
      <c r="Z22" s="7"/>
      <c r="AA22" s="7"/>
    </row>
    <row r="23" spans="1:27" ht="14.25" customHeight="1" outlineLevel="4" x14ac:dyDescent="0.25">
      <c r="A23" s="181"/>
      <c r="B23" s="183"/>
      <c r="C23" s="186"/>
      <c r="D23" s="189"/>
      <c r="E23" s="192"/>
      <c r="F23" s="207"/>
      <c r="G23" s="198"/>
      <c r="H23" s="198"/>
      <c r="I23" s="198"/>
      <c r="J23" s="18" t="s">
        <v>43</v>
      </c>
      <c r="K23" s="22"/>
      <c r="L23" s="22"/>
      <c r="M23" s="31"/>
      <c r="N23" s="31"/>
      <c r="O23" s="31"/>
      <c r="P23" s="31"/>
      <c r="Q23" s="22"/>
      <c r="R23" s="22"/>
      <c r="S23" s="126" t="s">
        <v>51</v>
      </c>
      <c r="T23" s="132">
        <v>4</v>
      </c>
      <c r="U23" s="132">
        <v>4</v>
      </c>
      <c r="V23" s="132">
        <v>4</v>
      </c>
      <c r="W23" s="7"/>
      <c r="X23" s="7"/>
      <c r="Y23" s="7"/>
      <c r="Z23" s="7"/>
      <c r="AA23" s="7"/>
    </row>
    <row r="24" spans="1:27" ht="21" customHeight="1" outlineLevel="4" x14ac:dyDescent="0.25">
      <c r="A24" s="181"/>
      <c r="B24" s="183"/>
      <c r="C24" s="186"/>
      <c r="D24" s="189"/>
      <c r="E24" s="192"/>
      <c r="F24" s="207"/>
      <c r="G24" s="198"/>
      <c r="H24" s="198"/>
      <c r="I24" s="198"/>
      <c r="J24" s="18" t="s">
        <v>44</v>
      </c>
      <c r="K24" s="22"/>
      <c r="L24" s="22"/>
      <c r="M24" s="22"/>
      <c r="N24" s="22"/>
      <c r="O24" s="22"/>
      <c r="P24" s="22"/>
      <c r="Q24" s="22"/>
      <c r="R24" s="22"/>
      <c r="S24" s="115"/>
      <c r="T24" s="117"/>
      <c r="U24" s="117"/>
      <c r="V24" s="117"/>
      <c r="W24" s="7"/>
      <c r="X24" s="7"/>
      <c r="Y24" s="7"/>
      <c r="Z24" s="7"/>
      <c r="AA24" s="7"/>
    </row>
    <row r="25" spans="1:27" ht="26.25" customHeight="1" outlineLevel="4" x14ac:dyDescent="0.25">
      <c r="A25" s="136"/>
      <c r="B25" s="184"/>
      <c r="C25" s="187"/>
      <c r="D25" s="190"/>
      <c r="E25" s="193"/>
      <c r="F25" s="208"/>
      <c r="G25" s="199"/>
      <c r="H25" s="199"/>
      <c r="I25" s="199"/>
      <c r="J25" s="32" t="s">
        <v>45</v>
      </c>
      <c r="K25" s="25">
        <f t="shared" ref="K25:R25" si="2">SUM(K21:K24)</f>
        <v>495000</v>
      </c>
      <c r="L25" s="25">
        <f t="shared" si="2"/>
        <v>160000</v>
      </c>
      <c r="M25" s="25">
        <f t="shared" si="2"/>
        <v>66612</v>
      </c>
      <c r="N25" s="25">
        <f t="shared" si="2"/>
        <v>66612</v>
      </c>
      <c r="O25" s="25">
        <f t="shared" si="2"/>
        <v>0</v>
      </c>
      <c r="P25" s="25">
        <f t="shared" si="2"/>
        <v>0</v>
      </c>
      <c r="Q25" s="25">
        <f t="shared" si="2"/>
        <v>165000</v>
      </c>
      <c r="R25" s="25">
        <f t="shared" si="2"/>
        <v>170000</v>
      </c>
      <c r="S25" s="33" t="s">
        <v>52</v>
      </c>
      <c r="T25" s="34">
        <f>+[1]bubiai!T25</f>
        <v>0</v>
      </c>
      <c r="U25" s="34">
        <f>+[1]bubiai!U25</f>
        <v>0</v>
      </c>
      <c r="V25" s="34">
        <f>+[1]bubiai!V25</f>
        <v>0</v>
      </c>
      <c r="W25" s="7"/>
      <c r="X25" s="7"/>
      <c r="Y25" s="7"/>
      <c r="Z25" s="7"/>
      <c r="AA25" s="7"/>
    </row>
    <row r="26" spans="1:27" ht="9.75" customHeight="1" outlineLevel="4" x14ac:dyDescent="0.25">
      <c r="A26" s="10" t="s">
        <v>30</v>
      </c>
      <c r="B26" s="26" t="s">
        <v>32</v>
      </c>
      <c r="C26" s="13" t="s">
        <v>30</v>
      </c>
      <c r="D26" s="27" t="s">
        <v>47</v>
      </c>
      <c r="E26" s="118" t="s">
        <v>46</v>
      </c>
      <c r="F26" s="200"/>
      <c r="G26" s="200"/>
      <c r="H26" s="200"/>
      <c r="I26" s="200"/>
      <c r="J26" s="201"/>
      <c r="K26" s="28">
        <f>K25</f>
        <v>495000</v>
      </c>
      <c r="L26" s="28">
        <f t="shared" ref="L26:R26" si="3">L25</f>
        <v>160000</v>
      </c>
      <c r="M26" s="28">
        <f t="shared" si="3"/>
        <v>66612</v>
      </c>
      <c r="N26" s="28">
        <f t="shared" si="3"/>
        <v>66612</v>
      </c>
      <c r="O26" s="28">
        <f t="shared" si="3"/>
        <v>0</v>
      </c>
      <c r="P26" s="28">
        <f t="shared" si="3"/>
        <v>0</v>
      </c>
      <c r="Q26" s="28">
        <f t="shared" si="3"/>
        <v>165000</v>
      </c>
      <c r="R26" s="28">
        <f t="shared" si="3"/>
        <v>170000</v>
      </c>
      <c r="S26" s="29"/>
      <c r="T26" s="29"/>
      <c r="U26" s="29"/>
      <c r="V26" s="29"/>
      <c r="W26" s="7"/>
      <c r="X26" s="7"/>
      <c r="Y26" s="7"/>
      <c r="Z26" s="7"/>
      <c r="AA26" s="7"/>
    </row>
    <row r="27" spans="1:27" ht="9.75" customHeight="1" outlineLevel="4" x14ac:dyDescent="0.25">
      <c r="A27" s="10" t="s">
        <v>30</v>
      </c>
      <c r="B27" s="26" t="s">
        <v>32</v>
      </c>
      <c r="C27" s="13" t="s">
        <v>30</v>
      </c>
      <c r="D27" s="119" t="s">
        <v>53</v>
      </c>
      <c r="E27" s="119"/>
      <c r="F27" s="119"/>
      <c r="G27" s="119"/>
      <c r="H27" s="119"/>
      <c r="I27" s="119"/>
      <c r="J27" s="119"/>
      <c r="K27" s="35">
        <f t="shared" ref="K27:R27" si="4">K26+K19</f>
        <v>655000</v>
      </c>
      <c r="L27" s="35">
        <f t="shared" si="4"/>
        <v>210000</v>
      </c>
      <c r="M27" s="35">
        <f t="shared" si="4"/>
        <v>66612</v>
      </c>
      <c r="N27" s="35">
        <f t="shared" si="4"/>
        <v>66612</v>
      </c>
      <c r="O27" s="35">
        <f t="shared" si="4"/>
        <v>0</v>
      </c>
      <c r="P27" s="35">
        <f t="shared" si="4"/>
        <v>0</v>
      </c>
      <c r="Q27" s="35">
        <f t="shared" si="4"/>
        <v>215000</v>
      </c>
      <c r="R27" s="35">
        <f t="shared" si="4"/>
        <v>230000</v>
      </c>
      <c r="S27" s="36"/>
      <c r="T27" s="37"/>
      <c r="U27" s="37"/>
      <c r="V27" s="37"/>
      <c r="W27" s="7"/>
      <c r="X27" s="7"/>
      <c r="Y27" s="7"/>
      <c r="Z27" s="7"/>
      <c r="AA27" s="7"/>
    </row>
    <row r="28" spans="1:27" ht="9.75" customHeight="1" outlineLevel="4" x14ac:dyDescent="0.25">
      <c r="A28" s="10" t="s">
        <v>30</v>
      </c>
      <c r="B28" s="12" t="s">
        <v>32</v>
      </c>
      <c r="C28" s="13" t="s">
        <v>54</v>
      </c>
      <c r="D28" s="134" t="s">
        <v>55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3"/>
      <c r="W28" s="7"/>
      <c r="X28" s="7"/>
      <c r="Y28" s="7"/>
      <c r="Z28" s="7"/>
      <c r="AA28" s="7"/>
    </row>
    <row r="29" spans="1:27" ht="9.75" customHeight="1" outlineLevel="4" x14ac:dyDescent="0.25">
      <c r="A29" s="14" t="s">
        <v>30</v>
      </c>
      <c r="B29" s="15" t="s">
        <v>32</v>
      </c>
      <c r="C29" s="16" t="s">
        <v>54</v>
      </c>
      <c r="D29" s="17" t="s">
        <v>54</v>
      </c>
      <c r="E29" s="174" t="s">
        <v>56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7"/>
      <c r="X29" s="7"/>
      <c r="Y29" s="7"/>
      <c r="Z29" s="7"/>
      <c r="AA29" s="7"/>
    </row>
    <row r="30" spans="1:27" ht="9.75" customHeight="1" outlineLevel="4" x14ac:dyDescent="0.25">
      <c r="A30" s="127" t="s">
        <v>30</v>
      </c>
      <c r="B30" s="128" t="s">
        <v>32</v>
      </c>
      <c r="C30" s="129" t="s">
        <v>54</v>
      </c>
      <c r="D30" s="130" t="s">
        <v>54</v>
      </c>
      <c r="E30" s="131" t="s">
        <v>30</v>
      </c>
      <c r="F30" s="137" t="s">
        <v>57</v>
      </c>
      <c r="G30" s="113" t="s">
        <v>37</v>
      </c>
      <c r="H30" s="113" t="s">
        <v>58</v>
      </c>
      <c r="I30" s="113" t="s">
        <v>39</v>
      </c>
      <c r="J30" s="18" t="s">
        <v>40</v>
      </c>
      <c r="K30" s="19">
        <f>L30+Q30+R30</f>
        <v>18000</v>
      </c>
      <c r="L30" s="22">
        <v>5000</v>
      </c>
      <c r="M30" s="22">
        <f>[1]bubiai!M30+[1]ginkunai!M30+[1]meskuiciai!M30+[1]kairiai!M30+[1]gruzdziai!M30+[1]sakyna!M30+[1]raudenai!M30+[1]kursenukaim!M30+[1]kuziai!M30+[1]kursenum!M30</f>
        <v>0</v>
      </c>
      <c r="N30" s="22">
        <f>[1]bubiai!N30+[1]ginkunai!N30+[1]meskuiciai!N30+[1]kairiai!N30+[1]gruzdziai!N30+[1]sakyna!N30+[1]raudenai!N30+[1]kursenukaim!N30+[1]kuziai!N30+[1]kursenum!N30</f>
        <v>0</v>
      </c>
      <c r="O30" s="22">
        <f>[1]bubiai!O30+[1]ginkunai!O30+[1]meskuiciai!O30+[1]kairiai!O30+[1]gruzdziai!O30+[1]sakyna!O30+[1]raudenai!O30+[1]kursenukaim!O30+[1]kuziai!O30+[1]kursenum!O30</f>
        <v>0</v>
      </c>
      <c r="P30" s="22">
        <f>[1]bubiai!P30+[1]ginkunai!P30+[1]meskuiciai!P30+[1]kairiai!P30+[1]gruzdziai!P30+[1]sakyna!P30+[1]raudenai!P30+[1]kursenukaim!P30+[1]kuziai!P30+[1]kursenum!P30</f>
        <v>0</v>
      </c>
      <c r="Q30" s="22">
        <v>6000</v>
      </c>
      <c r="R30" s="22">
        <v>7000</v>
      </c>
      <c r="S30" s="114" t="s">
        <v>41</v>
      </c>
      <c r="T30" s="206">
        <v>1</v>
      </c>
      <c r="U30" s="206">
        <v>1</v>
      </c>
      <c r="V30" s="204">
        <v>1</v>
      </c>
      <c r="W30" s="7"/>
      <c r="X30" s="7"/>
      <c r="Y30" s="7"/>
      <c r="Z30" s="7"/>
      <c r="AA30" s="7"/>
    </row>
    <row r="31" spans="1:27" ht="9.75" customHeight="1" outlineLevel="4" x14ac:dyDescent="0.25">
      <c r="A31" s="127"/>
      <c r="B31" s="128"/>
      <c r="C31" s="129"/>
      <c r="D31" s="130"/>
      <c r="E31" s="131"/>
      <c r="F31" s="137"/>
      <c r="G31" s="113"/>
      <c r="H31" s="113"/>
      <c r="I31" s="113"/>
      <c r="J31" s="21" t="s">
        <v>42</v>
      </c>
      <c r="K31" s="22"/>
      <c r="L31" s="19"/>
      <c r="M31" s="30"/>
      <c r="N31" s="30"/>
      <c r="O31" s="30"/>
      <c r="P31" s="30"/>
      <c r="Q31" s="19"/>
      <c r="R31" s="19"/>
      <c r="S31" s="205"/>
      <c r="T31" s="206"/>
      <c r="U31" s="206"/>
      <c r="V31" s="204"/>
      <c r="W31" s="7"/>
      <c r="X31" s="7"/>
      <c r="Y31" s="7"/>
      <c r="Z31" s="7"/>
      <c r="AA31" s="7"/>
    </row>
    <row r="32" spans="1:27" ht="9.75" customHeight="1" outlineLevel="4" x14ac:dyDescent="0.25">
      <c r="A32" s="127"/>
      <c r="B32" s="128"/>
      <c r="C32" s="129"/>
      <c r="D32" s="130"/>
      <c r="E32" s="131"/>
      <c r="F32" s="137"/>
      <c r="G32" s="113"/>
      <c r="H32" s="113"/>
      <c r="I32" s="113"/>
      <c r="J32" s="18" t="s">
        <v>43</v>
      </c>
      <c r="K32" s="22"/>
      <c r="L32" s="22"/>
      <c r="M32" s="31"/>
      <c r="N32" s="31"/>
      <c r="O32" s="31"/>
      <c r="P32" s="31"/>
      <c r="Q32" s="22"/>
      <c r="R32" s="22"/>
      <c r="S32" s="205"/>
      <c r="T32" s="206"/>
      <c r="U32" s="206"/>
      <c r="V32" s="204"/>
      <c r="W32" s="7"/>
      <c r="X32" s="7"/>
      <c r="Y32" s="7"/>
      <c r="Z32" s="7"/>
      <c r="AA32" s="7"/>
    </row>
    <row r="33" spans="1:99" ht="9.75" customHeight="1" outlineLevel="4" x14ac:dyDescent="0.25">
      <c r="A33" s="127"/>
      <c r="B33" s="128"/>
      <c r="C33" s="129"/>
      <c r="D33" s="130"/>
      <c r="E33" s="131"/>
      <c r="F33" s="137"/>
      <c r="G33" s="113"/>
      <c r="H33" s="113"/>
      <c r="I33" s="113"/>
      <c r="J33" s="18" t="s">
        <v>44</v>
      </c>
      <c r="K33" s="22"/>
      <c r="L33" s="22"/>
      <c r="M33" s="22"/>
      <c r="N33" s="22"/>
      <c r="O33" s="22"/>
      <c r="P33" s="22"/>
      <c r="Q33" s="22"/>
      <c r="R33" s="22"/>
      <c r="S33" s="205"/>
      <c r="T33" s="206"/>
      <c r="U33" s="206"/>
      <c r="V33" s="204"/>
      <c r="W33" s="7"/>
      <c r="X33" s="7"/>
      <c r="Y33" s="7"/>
      <c r="Z33" s="7"/>
      <c r="AA33" s="7"/>
    </row>
    <row r="34" spans="1:99" ht="9.75" customHeight="1" outlineLevel="4" x14ac:dyDescent="0.25">
      <c r="A34" s="127"/>
      <c r="B34" s="128"/>
      <c r="C34" s="129"/>
      <c r="D34" s="130"/>
      <c r="E34" s="131"/>
      <c r="F34" s="137"/>
      <c r="G34" s="113"/>
      <c r="H34" s="113"/>
      <c r="I34" s="113"/>
      <c r="J34" s="24" t="s">
        <v>45</v>
      </c>
      <c r="K34" s="25">
        <f t="shared" ref="K34:R34" si="5">SUM(K30:K33)</f>
        <v>18000</v>
      </c>
      <c r="L34" s="25">
        <f t="shared" si="5"/>
        <v>5000</v>
      </c>
      <c r="M34" s="25">
        <f t="shared" si="5"/>
        <v>0</v>
      </c>
      <c r="N34" s="25">
        <f t="shared" si="5"/>
        <v>0</v>
      </c>
      <c r="O34" s="25">
        <f t="shared" si="5"/>
        <v>0</v>
      </c>
      <c r="P34" s="25">
        <f t="shared" si="5"/>
        <v>0</v>
      </c>
      <c r="Q34" s="25">
        <f t="shared" si="5"/>
        <v>6000</v>
      </c>
      <c r="R34" s="25">
        <f t="shared" si="5"/>
        <v>7000</v>
      </c>
      <c r="S34" s="141"/>
      <c r="T34" s="206"/>
      <c r="U34" s="206"/>
      <c r="V34" s="204"/>
      <c r="W34" s="7"/>
      <c r="X34" s="7"/>
      <c r="Y34" s="7"/>
      <c r="Z34" s="7"/>
      <c r="AA34" s="7"/>
    </row>
    <row r="35" spans="1:99" ht="9.75" customHeight="1" outlineLevel="4" x14ac:dyDescent="0.25">
      <c r="A35" s="10" t="s">
        <v>30</v>
      </c>
      <c r="B35" s="26" t="s">
        <v>32</v>
      </c>
      <c r="C35" s="13" t="s">
        <v>30</v>
      </c>
      <c r="D35" s="27" t="s">
        <v>32</v>
      </c>
      <c r="E35" s="118" t="s">
        <v>46</v>
      </c>
      <c r="F35" s="118"/>
      <c r="G35" s="118"/>
      <c r="H35" s="118"/>
      <c r="I35" s="118"/>
      <c r="J35" s="118"/>
      <c r="K35" s="28">
        <f t="shared" ref="K35:R35" si="6">K34</f>
        <v>18000</v>
      </c>
      <c r="L35" s="28">
        <f t="shared" si="6"/>
        <v>5000</v>
      </c>
      <c r="M35" s="28">
        <f t="shared" si="6"/>
        <v>0</v>
      </c>
      <c r="N35" s="28">
        <f t="shared" si="6"/>
        <v>0</v>
      </c>
      <c r="O35" s="28">
        <f t="shared" si="6"/>
        <v>0</v>
      </c>
      <c r="P35" s="28">
        <f t="shared" si="6"/>
        <v>0</v>
      </c>
      <c r="Q35" s="28">
        <f t="shared" si="6"/>
        <v>6000</v>
      </c>
      <c r="R35" s="28">
        <f t="shared" si="6"/>
        <v>7000</v>
      </c>
      <c r="S35" s="29"/>
      <c r="T35" s="29"/>
      <c r="U35" s="29"/>
      <c r="V35" s="29"/>
      <c r="W35" s="7"/>
      <c r="X35" s="7"/>
      <c r="Y35" s="7"/>
      <c r="Z35" s="7"/>
      <c r="AA35" s="7"/>
    </row>
    <row r="36" spans="1:99" ht="9.75" customHeight="1" outlineLevel="4" x14ac:dyDescent="0.25">
      <c r="A36" s="14" t="s">
        <v>30</v>
      </c>
      <c r="B36" s="15" t="s">
        <v>32</v>
      </c>
      <c r="C36" s="16" t="s">
        <v>54</v>
      </c>
      <c r="D36" s="17" t="s">
        <v>32</v>
      </c>
      <c r="E36" s="135" t="s">
        <v>59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70"/>
      <c r="W36" s="7"/>
      <c r="X36" s="7"/>
      <c r="Y36" s="7"/>
      <c r="Z36" s="7"/>
      <c r="AA36" s="7"/>
    </row>
    <row r="37" spans="1:99" ht="23.25" customHeight="1" outlineLevel="4" x14ac:dyDescent="0.25">
      <c r="A37" s="180" t="s">
        <v>30</v>
      </c>
      <c r="B37" s="182" t="s">
        <v>32</v>
      </c>
      <c r="C37" s="185" t="s">
        <v>54</v>
      </c>
      <c r="D37" s="188" t="s">
        <v>32</v>
      </c>
      <c r="E37" s="191" t="s">
        <v>30</v>
      </c>
      <c r="F37" s="194" t="s">
        <v>60</v>
      </c>
      <c r="G37" s="197" t="s">
        <v>61</v>
      </c>
      <c r="H37" s="197" t="s">
        <v>58</v>
      </c>
      <c r="I37" s="197" t="s">
        <v>39</v>
      </c>
      <c r="J37" s="18" t="s">
        <v>40</v>
      </c>
      <c r="K37" s="19">
        <f>+L37+Q37+R37</f>
        <v>17500</v>
      </c>
      <c r="L37" s="30">
        <f>[1]bubiai!L37+[1]ginkunai!L37+[1]meskuiciai!L37+[1]kairiai!L37+[1]gruzdziai!L37+[1]sakyna!L37+[1]raudenai!L37+[1]kursenukaim!L37+[1]kuziai!L37+[1]kursenum!L37+[1]siauliukaim!L37</f>
        <v>4900</v>
      </c>
      <c r="M37" s="30">
        <f>[1]bubiai!M37+[1]ginkunai!M37+[1]meskuiciai!M37+[1]kairiai!M37+[1]gruzdziai!M37+[1]sakyna!M37+[1]raudenai!M37+[1]kursenukaim!M37+[1]kuziai!M37+[1]siauliukaim!M37</f>
        <v>4500</v>
      </c>
      <c r="N37" s="30">
        <f>[1]bubiai!N37+[1]ginkunai!N37+[1]meskuiciai!N37+[1]kairiai!N37+[1]gruzdziai!N37+[1]sakyna!N37+[1]raudenai!N37+[1]kursenukaim!N37+[1]kuziai!N37+[1]siauliukaim!N37</f>
        <v>4500</v>
      </c>
      <c r="O37" s="30">
        <f>[1]bubiai!O37+[1]ginkunai!O37+[1]meskuiciai!O37+[1]kairiai!O37+[1]gruzdziai!O37+[1]sakyna!O37+[1]raudenai!O37+[1]kursenukaim!O37+[1]kuziai!O37+[1]siauliukaim!O37</f>
        <v>0</v>
      </c>
      <c r="P37" s="30">
        <f>[1]bubiai!P37+[1]ginkunai!P37+[1]meskuiciai!P37+[1]kairiai!P37+[1]gruzdziai!P37+[1]sakyna!P37+[1]raudenai!P37+[1]kursenukaim!P37+[1]kuziai!P37+[1]siauliukaim!P37</f>
        <v>0</v>
      </c>
      <c r="Q37" s="30">
        <f>[1]bubiai!Q37+[1]ginkunai!Q37+[1]meskuiciai!Q37+[1]kairiai!Q37+[1]gruzdziai!Q37+[1]sakyna!Q37+[1]raudenai!Q37+[1]kursenukaim!Q37+[1]kuziai!Q37+[1]kursenum!Q37+[1]siauliukaim!Q37</f>
        <v>5900</v>
      </c>
      <c r="R37" s="30">
        <f>[1]bubiai!R37+[1]ginkunai!R37+[1]meskuiciai!R37+[1]kairiai!R37+[1]gruzdziai!R37+[1]sakyna!R37+[1]raudenai!R37+[1]kursenukaim!R37+[1]kuziai!R37+[1]kursenum!R37+[1]siauliukaim!R37</f>
        <v>6700</v>
      </c>
      <c r="S37" s="114" t="s">
        <v>50</v>
      </c>
      <c r="T37" s="116">
        <f>[1]bubiai!T37+[1]ginkunai!T37+[1]meskuiciai!T37+[1]kairiai!T37+[1]gruzdziai!T37+[1]sakyna!T37+[1]raudenai!T37+[1]kursenukaim!T37+[1]kuziai!T37+[1]siauliukaim!T37</f>
        <v>19</v>
      </c>
      <c r="U37" s="116">
        <f>[1]bubiai!U37+[1]ginkunai!U37+[1]meskuiciai!U37+[1]kairiai!U37+[1]gruzdziai!U37+[1]sakyna!U37+[1]raudenai!U37+[1]kursenukaim!U37+[1]kuziai!U37+[1]siauliukaim!U37</f>
        <v>19</v>
      </c>
      <c r="V37" s="116">
        <f>[1]bubiai!V37+[1]ginkunai!V37+[1]meskuiciai!V37+[1]kairiai!V37+[1]gruzdziai!V37+[1]sakyna!V37+[1]raudenai!V37+[1]kursenukaim!V37+[1]kuziai!V37+[1]siauliukaim!V37</f>
        <v>21</v>
      </c>
      <c r="W37" s="7"/>
      <c r="X37" s="7"/>
      <c r="Y37" s="7"/>
      <c r="Z37" s="7"/>
      <c r="AA37" s="7"/>
    </row>
    <row r="38" spans="1:99" ht="19.5" customHeight="1" outlineLevel="4" x14ac:dyDescent="0.25">
      <c r="A38" s="181"/>
      <c r="B38" s="183"/>
      <c r="C38" s="186"/>
      <c r="D38" s="189"/>
      <c r="E38" s="192"/>
      <c r="F38" s="195"/>
      <c r="G38" s="198"/>
      <c r="H38" s="198"/>
      <c r="I38" s="198"/>
      <c r="J38" s="21" t="s">
        <v>42</v>
      </c>
      <c r="K38" s="19"/>
      <c r="L38" s="38"/>
      <c r="M38" s="30"/>
      <c r="N38" s="30"/>
      <c r="O38" s="38"/>
      <c r="P38" s="38"/>
      <c r="Q38" s="39"/>
      <c r="R38" s="39"/>
      <c r="S38" s="115"/>
      <c r="T38" s="117"/>
      <c r="U38" s="117"/>
      <c r="V38" s="117"/>
      <c r="W38" s="7"/>
      <c r="X38" s="7"/>
      <c r="Y38" s="7"/>
      <c r="Z38" s="7"/>
      <c r="AA38" s="7"/>
    </row>
    <row r="39" spans="1:99" ht="15" customHeight="1" outlineLevel="4" x14ac:dyDescent="0.25">
      <c r="A39" s="181"/>
      <c r="B39" s="183"/>
      <c r="C39" s="186"/>
      <c r="D39" s="189"/>
      <c r="E39" s="192"/>
      <c r="F39" s="195"/>
      <c r="G39" s="198"/>
      <c r="H39" s="198"/>
      <c r="I39" s="198"/>
      <c r="J39" s="18" t="s">
        <v>43</v>
      </c>
      <c r="K39" s="22"/>
      <c r="L39" s="22"/>
      <c r="M39" s="31"/>
      <c r="N39" s="31"/>
      <c r="O39" s="31"/>
      <c r="P39" s="31"/>
      <c r="Q39" s="22"/>
      <c r="R39" s="22"/>
      <c r="S39" s="126" t="s">
        <v>51</v>
      </c>
      <c r="T39" s="132">
        <f>+[1]bubiai!T39</f>
        <v>0</v>
      </c>
      <c r="U39" s="132">
        <f>+[1]bubiai!U39</f>
        <v>0</v>
      </c>
      <c r="V39" s="132">
        <f>+[1]bubiai!V39</f>
        <v>0</v>
      </c>
      <c r="W39" s="7"/>
      <c r="X39" s="7"/>
      <c r="Y39" s="7"/>
      <c r="Z39" s="7"/>
      <c r="AA39" s="7"/>
    </row>
    <row r="40" spans="1:99" ht="20.25" customHeight="1" outlineLevel="4" x14ac:dyDescent="0.25">
      <c r="A40" s="181"/>
      <c r="B40" s="183"/>
      <c r="C40" s="186"/>
      <c r="D40" s="189"/>
      <c r="E40" s="192"/>
      <c r="F40" s="195"/>
      <c r="G40" s="198"/>
      <c r="H40" s="198"/>
      <c r="I40" s="198"/>
      <c r="J40" s="18" t="s">
        <v>44</v>
      </c>
      <c r="K40" s="22"/>
      <c r="L40" s="22"/>
      <c r="M40" s="31"/>
      <c r="N40" s="31"/>
      <c r="O40" s="31"/>
      <c r="P40" s="31"/>
      <c r="Q40" s="22"/>
      <c r="R40" s="22"/>
      <c r="S40" s="115"/>
      <c r="T40" s="117"/>
      <c r="U40" s="117"/>
      <c r="V40" s="117"/>
      <c r="W40" s="7"/>
      <c r="X40" s="7"/>
      <c r="Y40" s="7"/>
      <c r="Z40" s="7"/>
      <c r="AA40" s="7"/>
    </row>
    <row r="41" spans="1:99" ht="42" customHeight="1" outlineLevel="4" x14ac:dyDescent="0.25">
      <c r="A41" s="136"/>
      <c r="B41" s="184"/>
      <c r="C41" s="187"/>
      <c r="D41" s="190"/>
      <c r="E41" s="193"/>
      <c r="F41" s="196"/>
      <c r="G41" s="199"/>
      <c r="H41" s="199"/>
      <c r="I41" s="199"/>
      <c r="J41" s="24" t="s">
        <v>45</v>
      </c>
      <c r="K41" s="25">
        <f t="shared" ref="K41:R41" si="7">SUM(K37:K40)</f>
        <v>17500</v>
      </c>
      <c r="L41" s="25">
        <f t="shared" si="7"/>
        <v>4900</v>
      </c>
      <c r="M41" s="25">
        <f t="shared" si="7"/>
        <v>4500</v>
      </c>
      <c r="N41" s="25">
        <f t="shared" si="7"/>
        <v>4500</v>
      </c>
      <c r="O41" s="25">
        <f t="shared" si="7"/>
        <v>0</v>
      </c>
      <c r="P41" s="25">
        <f t="shared" si="7"/>
        <v>0</v>
      </c>
      <c r="Q41" s="25">
        <f t="shared" si="7"/>
        <v>5900</v>
      </c>
      <c r="R41" s="25">
        <f t="shared" si="7"/>
        <v>6700</v>
      </c>
      <c r="S41" s="33" t="s">
        <v>52</v>
      </c>
      <c r="T41" s="34">
        <f>+[1]bubiai!T41</f>
        <v>0</v>
      </c>
      <c r="U41" s="34">
        <f>+[1]bubiai!U41</f>
        <v>1</v>
      </c>
      <c r="V41" s="34">
        <f>+[1]bubiai!V41</f>
        <v>1</v>
      </c>
      <c r="W41" s="7"/>
      <c r="X41" s="7"/>
      <c r="Y41" s="7"/>
      <c r="Z41" s="7"/>
      <c r="AA41" s="7"/>
    </row>
    <row r="42" spans="1:99" ht="9.75" customHeight="1" x14ac:dyDescent="0.25">
      <c r="A42" s="127" t="s">
        <v>30</v>
      </c>
      <c r="B42" s="128" t="s">
        <v>32</v>
      </c>
      <c r="C42" s="129" t="s">
        <v>54</v>
      </c>
      <c r="D42" s="130" t="s">
        <v>32</v>
      </c>
      <c r="E42" s="131" t="s">
        <v>54</v>
      </c>
      <c r="F42" s="137" t="s">
        <v>62</v>
      </c>
      <c r="G42" s="113" t="s">
        <v>37</v>
      </c>
      <c r="H42" s="113" t="s">
        <v>63</v>
      </c>
      <c r="I42" s="113" t="s">
        <v>64</v>
      </c>
      <c r="J42" s="18" t="s">
        <v>40</v>
      </c>
      <c r="K42" s="19">
        <f>L42+Q42+R42</f>
        <v>11500</v>
      </c>
      <c r="L42" s="22">
        <f>[1]bubiai!L42+[1]ginkunai!L42+[1]meskuiciai!L42+[1]kairiai!L42+[1]gruzdziai!L42+[1]sakyna!L42+[1]raudenai!L42+[1]kursenukaim!L42+[1]kuziai!L42+[1]kursenum!L42</f>
        <v>4500</v>
      </c>
      <c r="M42" s="22">
        <f>[1]bubiai!M42+[1]ginkunai!M42+[1]meskuiciai!M42+[1]kairiai!M42+[1]gruzdziai!M42+[1]sakyna!M42+[1]raudenai!M42+[1]kursenukaim!M42+[1]kuziai!M42+[1]kursenum!M42</f>
        <v>4344</v>
      </c>
      <c r="N42" s="22">
        <f>[1]bubiai!N42+[1]ginkunai!N42+[1]meskuiciai!N42+[1]kairiai!N42+[1]gruzdziai!N42+[1]sakyna!N42+[1]raudenai!N42+[1]kursenukaim!N42+[1]kuziai!N42+[1]kursenum!N42</f>
        <v>4344</v>
      </c>
      <c r="O42" s="22">
        <f>[1]bubiai!O42+[1]ginkunai!O42+[1]meskuiciai!O42+[1]kairiai!O42+[1]gruzdziai!O42+[1]sakyna!O42+[1]raudenai!O42+[1]kursenukaim!O42+[1]kuziai!O42+[1]kursenum!O42</f>
        <v>0</v>
      </c>
      <c r="P42" s="22">
        <f>[1]bubiai!P42+[1]ginkunai!P42+[1]meskuiciai!P42+[1]kairiai!P42+[1]gruzdziai!P42+[1]sakyna!P42+[1]raudenai!P42+[1]kursenukaim!P42+[1]kuziai!P42+[1]kursenum!P42</f>
        <v>0</v>
      </c>
      <c r="Q42" s="22">
        <f>[1]bubiai!Q42+[1]ginkunai!Q42+[1]meskuiciai!Q42+[1]kairiai!Q42+[1]gruzdziai!Q42+[1]sakyna!Q42+[1]raudenai!Q42+[1]kursenukaim!Q42+[1]kuziai!Q42+[1]kursenum!Q42</f>
        <v>3500</v>
      </c>
      <c r="R42" s="22">
        <f>[1]bubiai!R42+[1]ginkunai!R42+[1]meskuiciai!R42+[1]kairiai!R42+[1]gruzdziai!R42+[1]sakyna!R42+[1]raudenai!R42+[1]kursenukaim!R42+[1]kuziai!R42+[1]kursenum!R42</f>
        <v>3500</v>
      </c>
      <c r="S42" s="143" t="s">
        <v>65</v>
      </c>
      <c r="T42" s="152">
        <f>[1]meskuiciai!T42</f>
        <v>7</v>
      </c>
      <c r="U42" s="152">
        <f>[1]meskuiciai!U42</f>
        <v>7</v>
      </c>
      <c r="V42" s="152">
        <f>[1]meskuiciai!V42</f>
        <v>7</v>
      </c>
      <c r="W42" s="7"/>
      <c r="X42" s="7"/>
      <c r="Y42" s="7"/>
      <c r="Z42" s="7"/>
      <c r="AA42" s="7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</row>
    <row r="43" spans="1:99" s="42" customFormat="1" ht="9.75" customHeight="1" x14ac:dyDescent="0.2">
      <c r="A43" s="127"/>
      <c r="B43" s="128"/>
      <c r="C43" s="129"/>
      <c r="D43" s="130"/>
      <c r="E43" s="131"/>
      <c r="F43" s="137"/>
      <c r="G43" s="113"/>
      <c r="H43" s="113"/>
      <c r="I43" s="113"/>
      <c r="J43" s="21" t="s">
        <v>42</v>
      </c>
      <c r="K43" s="22"/>
      <c r="L43" s="19"/>
      <c r="M43" s="30"/>
      <c r="N43" s="30"/>
      <c r="O43" s="30"/>
      <c r="P43" s="30"/>
      <c r="Q43" s="19"/>
      <c r="R43" s="19"/>
      <c r="S43" s="143"/>
      <c r="T43" s="152"/>
      <c r="U43" s="152"/>
      <c r="V43" s="152"/>
      <c r="W43" s="7"/>
      <c r="X43" s="7"/>
      <c r="Y43" s="7"/>
      <c r="Z43" s="7"/>
      <c r="AA43" s="7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</row>
    <row r="44" spans="1:99" ht="9.75" customHeight="1" outlineLevel="1" x14ac:dyDescent="0.25">
      <c r="A44" s="127"/>
      <c r="B44" s="128"/>
      <c r="C44" s="129"/>
      <c r="D44" s="130"/>
      <c r="E44" s="131"/>
      <c r="F44" s="137"/>
      <c r="G44" s="113"/>
      <c r="H44" s="113"/>
      <c r="I44" s="113"/>
      <c r="J44" s="18" t="s">
        <v>43</v>
      </c>
      <c r="K44" s="22"/>
      <c r="L44" s="22"/>
      <c r="M44" s="31"/>
      <c r="N44" s="31"/>
      <c r="O44" s="31"/>
      <c r="P44" s="31"/>
      <c r="Q44" s="22"/>
      <c r="R44" s="22"/>
      <c r="S44" s="143"/>
      <c r="T44" s="152"/>
      <c r="U44" s="152"/>
      <c r="V44" s="152"/>
      <c r="W44" s="7"/>
      <c r="X44" s="7"/>
      <c r="Y44" s="7"/>
      <c r="Z44" s="7"/>
      <c r="AA44" s="7"/>
    </row>
    <row r="45" spans="1:99" ht="9.75" customHeight="1" outlineLevel="2" x14ac:dyDescent="0.25">
      <c r="A45" s="127"/>
      <c r="B45" s="128"/>
      <c r="C45" s="129"/>
      <c r="D45" s="130"/>
      <c r="E45" s="131"/>
      <c r="F45" s="137"/>
      <c r="G45" s="113"/>
      <c r="H45" s="113"/>
      <c r="I45" s="113"/>
      <c r="J45" s="18" t="s">
        <v>44</v>
      </c>
      <c r="K45" s="22"/>
      <c r="L45" s="22"/>
      <c r="M45" s="22"/>
      <c r="N45" s="22"/>
      <c r="O45" s="22"/>
      <c r="P45" s="22"/>
      <c r="Q45" s="22"/>
      <c r="R45" s="22"/>
      <c r="S45" s="143"/>
      <c r="T45" s="152"/>
      <c r="U45" s="152"/>
      <c r="V45" s="152"/>
      <c r="W45" s="7"/>
      <c r="X45" s="7"/>
      <c r="Y45" s="7"/>
      <c r="Z45" s="7"/>
      <c r="AA45" s="7"/>
    </row>
    <row r="46" spans="1:99" ht="9.75" customHeight="1" outlineLevel="3" x14ac:dyDescent="0.25">
      <c r="A46" s="127"/>
      <c r="B46" s="128"/>
      <c r="C46" s="129"/>
      <c r="D46" s="130"/>
      <c r="E46" s="131"/>
      <c r="F46" s="137"/>
      <c r="G46" s="113"/>
      <c r="H46" s="113"/>
      <c r="I46" s="113"/>
      <c r="J46" s="24" t="s">
        <v>45</v>
      </c>
      <c r="K46" s="25">
        <f t="shared" ref="K46:R46" si="8">SUM(K42:K45)</f>
        <v>11500</v>
      </c>
      <c r="L46" s="25">
        <f t="shared" si="8"/>
        <v>4500</v>
      </c>
      <c r="M46" s="25">
        <f t="shared" si="8"/>
        <v>4344</v>
      </c>
      <c r="N46" s="25">
        <f t="shared" si="8"/>
        <v>4344</v>
      </c>
      <c r="O46" s="25">
        <f t="shared" si="8"/>
        <v>0</v>
      </c>
      <c r="P46" s="25">
        <f t="shared" si="8"/>
        <v>0</v>
      </c>
      <c r="Q46" s="25">
        <f t="shared" si="8"/>
        <v>3500</v>
      </c>
      <c r="R46" s="25">
        <f t="shared" si="8"/>
        <v>3500</v>
      </c>
      <c r="S46" s="143"/>
      <c r="T46" s="152"/>
      <c r="U46" s="152"/>
      <c r="V46" s="152"/>
      <c r="W46" s="7"/>
      <c r="X46" s="7"/>
      <c r="Y46" s="7"/>
      <c r="Z46" s="7"/>
      <c r="AA46" s="7"/>
    </row>
    <row r="47" spans="1:99" ht="9.75" customHeight="1" outlineLevel="3" x14ac:dyDescent="0.25">
      <c r="A47" s="127" t="s">
        <v>30</v>
      </c>
      <c r="B47" s="128" t="s">
        <v>32</v>
      </c>
      <c r="C47" s="129" t="s">
        <v>54</v>
      </c>
      <c r="D47" s="130" t="s">
        <v>32</v>
      </c>
      <c r="E47" s="131" t="s">
        <v>32</v>
      </c>
      <c r="F47" s="137" t="s">
        <v>66</v>
      </c>
      <c r="G47" s="113" t="s">
        <v>37</v>
      </c>
      <c r="H47" s="113" t="s">
        <v>67</v>
      </c>
      <c r="I47" s="113" t="s">
        <v>68</v>
      </c>
      <c r="J47" s="18" t="s">
        <v>40</v>
      </c>
      <c r="K47" s="19">
        <f>+L47+Q47+R47</f>
        <v>24500</v>
      </c>
      <c r="L47" s="22">
        <f>[1]bubiai!L47+[1]ginkunai!L47+[1]meskuiciai!L47+[1]kairiai!L47+[1]gruzdziai!L47+[1]sakyna!L47+[1]raudenai!L47+[1]kursenukaim!L47+[1]kuziai!L47+[1]kursenum!L47</f>
        <v>2500</v>
      </c>
      <c r="M47" s="22">
        <f>[1]bubiai!M47+[1]ginkunai!M47+[1]meskuiciai!M47+[1]kairiai!M47+[1]gruzdziai!M47+[1]sakyna!M47+[1]raudenai!M47+[1]kursenukaim!M47+[1]kuziai!M47+[1]kursenum!M47</f>
        <v>869</v>
      </c>
      <c r="N47" s="22">
        <f>[1]bubiai!N47+[1]ginkunai!N47+[1]meskuiciai!N47+[1]kairiai!N47+[1]gruzdziai!N47+[1]sakyna!N47+[1]raudenai!N47+[1]kursenukaim!N47+[1]kuziai!N47+[1]kursenum!N47</f>
        <v>869</v>
      </c>
      <c r="O47" s="22">
        <f>[1]bubiai!O47+[1]ginkunai!O47+[1]meskuiciai!O47+[1]kairiai!O47+[1]gruzdziai!O47+[1]sakyna!O47+[1]raudenai!O47+[1]kursenukaim!O47+[1]kuziai!O47+[1]kursenum!O47</f>
        <v>0</v>
      </c>
      <c r="P47" s="22">
        <f>[1]bubiai!P47+[1]ginkunai!P47+[1]meskuiciai!P47+[1]kairiai!P47+[1]gruzdziai!P47+[1]sakyna!P47+[1]raudenai!P47+[1]kursenukaim!P47+[1]kuziai!P47+[1]kursenum!P47</f>
        <v>0</v>
      </c>
      <c r="Q47" s="22">
        <f>[1]bubiai!Q47+[1]ginkunai!Q47+[1]meskuiciai!Q47+[1]kairiai!Q47+[1]gruzdziai!Q47+[1]sakyna!Q47+[1]raudenai!Q47+[1]kursenukaim!Q47+[1]kuziai!Q47+[1]kursenum!Q47</f>
        <v>10000</v>
      </c>
      <c r="R47" s="22">
        <f>[1]bubiai!R47+[1]ginkunai!R47+[1]meskuiciai!R47+[1]kairiai!R47+[1]gruzdziai!R47+[1]sakyna!R47+[1]raudenai!R47+[1]kursenukaim!R47+[1]kuziai!R47+[1]kursenum!R47</f>
        <v>12000</v>
      </c>
      <c r="S47" s="143" t="s">
        <v>69</v>
      </c>
      <c r="T47" s="152">
        <f>[1]bubiai!T47</f>
        <v>10</v>
      </c>
      <c r="U47" s="152">
        <f>[1]bubiai!U47</f>
        <v>10</v>
      </c>
      <c r="V47" s="152">
        <f>[1]bubiai!V47</f>
        <v>10</v>
      </c>
      <c r="W47" s="7"/>
      <c r="X47" s="7"/>
      <c r="Y47" s="7"/>
      <c r="Z47" s="7"/>
      <c r="AA47" s="7"/>
    </row>
    <row r="48" spans="1:99" ht="9.75" customHeight="1" outlineLevel="3" x14ac:dyDescent="0.25">
      <c r="A48" s="127"/>
      <c r="B48" s="128"/>
      <c r="C48" s="129"/>
      <c r="D48" s="130"/>
      <c r="E48" s="131"/>
      <c r="F48" s="137"/>
      <c r="G48" s="113"/>
      <c r="H48" s="113"/>
      <c r="I48" s="113"/>
      <c r="J48" s="21" t="s">
        <v>42</v>
      </c>
      <c r="K48" s="22"/>
      <c r="L48" s="19"/>
      <c r="M48" s="30"/>
      <c r="N48" s="30"/>
      <c r="O48" s="30"/>
      <c r="P48" s="30"/>
      <c r="Q48" s="19"/>
      <c r="R48" s="19"/>
      <c r="S48" s="143"/>
      <c r="T48" s="152"/>
      <c r="U48" s="152"/>
      <c r="V48" s="152"/>
      <c r="W48" s="7"/>
      <c r="X48" s="7"/>
      <c r="Y48" s="7"/>
      <c r="Z48" s="7"/>
      <c r="AA48" s="7"/>
    </row>
    <row r="49" spans="1:99" ht="9.75" customHeight="1" outlineLevel="3" x14ac:dyDescent="0.25">
      <c r="A49" s="127"/>
      <c r="B49" s="128"/>
      <c r="C49" s="129"/>
      <c r="D49" s="130"/>
      <c r="E49" s="131"/>
      <c r="F49" s="137"/>
      <c r="G49" s="113"/>
      <c r="H49" s="113"/>
      <c r="I49" s="113"/>
      <c r="J49" s="18" t="s">
        <v>43</v>
      </c>
      <c r="K49" s="22"/>
      <c r="L49" s="22"/>
      <c r="M49" s="31"/>
      <c r="N49" s="31"/>
      <c r="O49" s="31"/>
      <c r="P49" s="31"/>
      <c r="Q49" s="22"/>
      <c r="R49" s="22"/>
      <c r="S49" s="143"/>
      <c r="T49" s="152"/>
      <c r="U49" s="152"/>
      <c r="V49" s="152"/>
      <c r="W49" s="7"/>
      <c r="X49" s="7"/>
      <c r="Y49" s="7"/>
      <c r="Z49" s="7"/>
      <c r="AA49" s="7"/>
    </row>
    <row r="50" spans="1:99" ht="9.75" customHeight="1" outlineLevel="3" x14ac:dyDescent="0.25">
      <c r="A50" s="127"/>
      <c r="B50" s="128"/>
      <c r="C50" s="129"/>
      <c r="D50" s="130"/>
      <c r="E50" s="131"/>
      <c r="F50" s="137"/>
      <c r="G50" s="113"/>
      <c r="H50" s="113"/>
      <c r="I50" s="113"/>
      <c r="J50" s="18" t="s">
        <v>44</v>
      </c>
      <c r="K50" s="22"/>
      <c r="L50" s="22"/>
      <c r="M50" s="22"/>
      <c r="N50" s="22"/>
      <c r="O50" s="22"/>
      <c r="P50" s="22"/>
      <c r="Q50" s="22"/>
      <c r="R50" s="22"/>
      <c r="S50" s="143"/>
      <c r="T50" s="152"/>
      <c r="U50" s="152"/>
      <c r="V50" s="152"/>
      <c r="W50" s="7"/>
      <c r="X50" s="7"/>
      <c r="Y50" s="7"/>
      <c r="Z50" s="7"/>
      <c r="AA50" s="7"/>
    </row>
    <row r="51" spans="1:99" ht="9.75" customHeight="1" outlineLevel="3" x14ac:dyDescent="0.25">
      <c r="A51" s="127"/>
      <c r="B51" s="128"/>
      <c r="C51" s="129"/>
      <c r="D51" s="130"/>
      <c r="E51" s="131"/>
      <c r="F51" s="137"/>
      <c r="G51" s="113"/>
      <c r="H51" s="113"/>
      <c r="I51" s="113"/>
      <c r="J51" s="24" t="s">
        <v>45</v>
      </c>
      <c r="K51" s="25">
        <f t="shared" ref="K51:R51" si="9">SUM(K47:K50)</f>
        <v>24500</v>
      </c>
      <c r="L51" s="25">
        <f t="shared" si="9"/>
        <v>2500</v>
      </c>
      <c r="M51" s="25">
        <f t="shared" si="9"/>
        <v>869</v>
      </c>
      <c r="N51" s="25">
        <f t="shared" si="9"/>
        <v>869</v>
      </c>
      <c r="O51" s="25">
        <f t="shared" si="9"/>
        <v>0</v>
      </c>
      <c r="P51" s="25">
        <f t="shared" si="9"/>
        <v>0</v>
      </c>
      <c r="Q51" s="25">
        <f t="shared" si="9"/>
        <v>10000</v>
      </c>
      <c r="R51" s="25">
        <f t="shared" si="9"/>
        <v>12000</v>
      </c>
      <c r="S51" s="143"/>
      <c r="T51" s="152"/>
      <c r="U51" s="152"/>
      <c r="V51" s="152"/>
      <c r="W51" s="7"/>
      <c r="X51" s="7"/>
      <c r="Y51" s="7"/>
      <c r="Z51" s="7"/>
      <c r="AA51" s="7"/>
    </row>
    <row r="52" spans="1:99" ht="9.75" customHeight="1" outlineLevel="3" x14ac:dyDescent="0.25">
      <c r="A52" s="127" t="s">
        <v>30</v>
      </c>
      <c r="B52" s="128" t="s">
        <v>32</v>
      </c>
      <c r="C52" s="129" t="s">
        <v>54</v>
      </c>
      <c r="D52" s="130" t="s">
        <v>32</v>
      </c>
      <c r="E52" s="131" t="s">
        <v>47</v>
      </c>
      <c r="F52" s="137" t="s">
        <v>157</v>
      </c>
      <c r="G52" s="113" t="s">
        <v>37</v>
      </c>
      <c r="H52" s="113" t="s">
        <v>67</v>
      </c>
      <c r="I52" s="113" t="s">
        <v>68</v>
      </c>
      <c r="J52" s="18" t="s">
        <v>40</v>
      </c>
      <c r="K52" s="109">
        <f>+L52+Q52+R52</f>
        <v>19000</v>
      </c>
      <c r="L52" s="20">
        <f>[1]ginkunai!L52</f>
        <v>15000</v>
      </c>
      <c r="M52" s="20">
        <f>[1]ginkunai!M52</f>
        <v>3000</v>
      </c>
      <c r="N52" s="20">
        <f>[1]ginkunai!N52</f>
        <v>3000</v>
      </c>
      <c r="O52" s="20">
        <f>[1]bubiai!O52+[1]ginkunai!O56+[1]meskuiciai!O52+[1]kairiai!O52+[1]gruzdziai!O52+[1]sakyna!O52+[1]raudenai!O52+[1]kursenukaim!O52+[1]kuziai!O52+[1]kursenum!O52</f>
        <v>0</v>
      </c>
      <c r="P52" s="20">
        <f>[1]bubiai!P52+[1]ginkunai!P56+[1]meskuiciai!P52+[1]kairiai!P52+[1]gruzdziai!P52+[1]sakyna!P52+[1]raudenai!P52+[1]kursenukaim!P52+[1]kuziai!P52+[1]kursenum!P52</f>
        <v>0</v>
      </c>
      <c r="Q52" s="20">
        <f>[1]ginkunai!Q52</f>
        <v>3000</v>
      </c>
      <c r="R52" s="20">
        <f>[1]ginkunai!R52</f>
        <v>1000</v>
      </c>
      <c r="S52" s="143" t="s">
        <v>69</v>
      </c>
      <c r="T52" s="152">
        <v>1.5</v>
      </c>
      <c r="U52" s="152">
        <v>1.5</v>
      </c>
      <c r="V52" s="152">
        <v>1.5</v>
      </c>
      <c r="W52" s="7"/>
      <c r="X52" s="7"/>
      <c r="Y52" s="7"/>
      <c r="Z52" s="7"/>
      <c r="AA52" s="7"/>
    </row>
    <row r="53" spans="1:99" ht="9.75" customHeight="1" outlineLevel="3" x14ac:dyDescent="0.25">
      <c r="A53" s="127"/>
      <c r="B53" s="128"/>
      <c r="C53" s="129"/>
      <c r="D53" s="130"/>
      <c r="E53" s="131"/>
      <c r="F53" s="137"/>
      <c r="G53" s="113"/>
      <c r="H53" s="113"/>
      <c r="I53" s="113"/>
      <c r="J53" s="21" t="s">
        <v>42</v>
      </c>
      <c r="K53" s="22"/>
      <c r="L53" s="19"/>
      <c r="M53" s="30"/>
      <c r="N53" s="30"/>
      <c r="O53" s="30"/>
      <c r="P53" s="30"/>
      <c r="Q53" s="19"/>
      <c r="R53" s="19"/>
      <c r="S53" s="143"/>
      <c r="T53" s="152"/>
      <c r="U53" s="152"/>
      <c r="V53" s="152"/>
      <c r="W53" s="7"/>
      <c r="X53" s="7"/>
      <c r="Y53" s="7"/>
      <c r="Z53" s="7"/>
      <c r="AA53" s="7"/>
    </row>
    <row r="54" spans="1:99" ht="9.75" customHeight="1" outlineLevel="3" x14ac:dyDescent="0.25">
      <c r="A54" s="127"/>
      <c r="B54" s="128"/>
      <c r="C54" s="129"/>
      <c r="D54" s="130"/>
      <c r="E54" s="131"/>
      <c r="F54" s="137"/>
      <c r="G54" s="113"/>
      <c r="H54" s="113"/>
      <c r="I54" s="113"/>
      <c r="J54" s="18" t="s">
        <v>43</v>
      </c>
      <c r="K54" s="22"/>
      <c r="L54" s="22"/>
      <c r="M54" s="31"/>
      <c r="N54" s="31"/>
      <c r="O54" s="31"/>
      <c r="P54" s="31"/>
      <c r="Q54" s="22"/>
      <c r="R54" s="22"/>
      <c r="S54" s="143"/>
      <c r="T54" s="152"/>
      <c r="U54" s="152"/>
      <c r="V54" s="152"/>
      <c r="W54" s="7"/>
      <c r="X54" s="7"/>
      <c r="Y54" s="7"/>
      <c r="Z54" s="7"/>
      <c r="AA54" s="7"/>
    </row>
    <row r="55" spans="1:99" ht="9.75" customHeight="1" outlineLevel="3" x14ac:dyDescent="0.25">
      <c r="A55" s="127"/>
      <c r="B55" s="128"/>
      <c r="C55" s="129"/>
      <c r="D55" s="130"/>
      <c r="E55" s="131"/>
      <c r="F55" s="137"/>
      <c r="G55" s="113"/>
      <c r="H55" s="113"/>
      <c r="I55" s="113"/>
      <c r="J55" s="18" t="s">
        <v>44</v>
      </c>
      <c r="K55" s="22"/>
      <c r="L55" s="22"/>
      <c r="M55" s="22"/>
      <c r="N55" s="22"/>
      <c r="O55" s="22"/>
      <c r="P55" s="22"/>
      <c r="Q55" s="22"/>
      <c r="R55" s="22"/>
      <c r="S55" s="143"/>
      <c r="T55" s="152"/>
      <c r="U55" s="152"/>
      <c r="V55" s="152"/>
      <c r="W55" s="7"/>
      <c r="X55" s="7"/>
      <c r="Y55" s="7"/>
      <c r="Z55" s="7"/>
      <c r="AA55" s="7"/>
    </row>
    <row r="56" spans="1:99" ht="18" customHeight="1" outlineLevel="3" x14ac:dyDescent="0.25">
      <c r="A56" s="127"/>
      <c r="B56" s="128"/>
      <c r="C56" s="129"/>
      <c r="D56" s="130"/>
      <c r="E56" s="131"/>
      <c r="F56" s="137"/>
      <c r="G56" s="113"/>
      <c r="H56" s="113"/>
      <c r="I56" s="113"/>
      <c r="J56" s="24" t="s">
        <v>45</v>
      </c>
      <c r="K56" s="25">
        <f t="shared" ref="K56:R56" si="10">SUM(K52:K55)</f>
        <v>19000</v>
      </c>
      <c r="L56" s="25">
        <f t="shared" si="10"/>
        <v>15000</v>
      </c>
      <c r="M56" s="25">
        <f t="shared" si="10"/>
        <v>3000</v>
      </c>
      <c r="N56" s="25">
        <f t="shared" si="10"/>
        <v>3000</v>
      </c>
      <c r="O56" s="25">
        <f t="shared" si="10"/>
        <v>0</v>
      </c>
      <c r="P56" s="25">
        <f t="shared" si="10"/>
        <v>0</v>
      </c>
      <c r="Q56" s="25">
        <f t="shared" si="10"/>
        <v>3000</v>
      </c>
      <c r="R56" s="25">
        <f t="shared" si="10"/>
        <v>1000</v>
      </c>
      <c r="S56" s="143"/>
      <c r="T56" s="152"/>
      <c r="U56" s="152"/>
      <c r="V56" s="152"/>
      <c r="W56" s="7"/>
      <c r="X56" s="7"/>
      <c r="Y56" s="7"/>
      <c r="Z56" s="7"/>
      <c r="AA56" s="7"/>
    </row>
    <row r="57" spans="1:99" ht="10.5" customHeight="1" outlineLevel="4" x14ac:dyDescent="0.25">
      <c r="A57" s="10" t="s">
        <v>30</v>
      </c>
      <c r="B57" s="26" t="s">
        <v>32</v>
      </c>
      <c r="C57" s="13" t="s">
        <v>54</v>
      </c>
      <c r="D57" s="27" t="s">
        <v>32</v>
      </c>
      <c r="E57" s="118" t="s">
        <v>46</v>
      </c>
      <c r="F57" s="118"/>
      <c r="G57" s="118"/>
      <c r="H57" s="118"/>
      <c r="I57" s="118"/>
      <c r="J57" s="118"/>
      <c r="K57" s="28">
        <f>K41+K46+K51</f>
        <v>53500</v>
      </c>
      <c r="L57" s="28">
        <f t="shared" ref="L57:R57" si="11">L41+L46+L51</f>
        <v>11900</v>
      </c>
      <c r="M57" s="28">
        <f>M41+M46+M51+M52</f>
        <v>12713</v>
      </c>
      <c r="N57" s="28">
        <f>N41+N46+N51+N52</f>
        <v>12713</v>
      </c>
      <c r="O57" s="28">
        <f t="shared" si="11"/>
        <v>0</v>
      </c>
      <c r="P57" s="28">
        <f t="shared" si="11"/>
        <v>0</v>
      </c>
      <c r="Q57" s="28">
        <f t="shared" si="11"/>
        <v>19400</v>
      </c>
      <c r="R57" s="28">
        <f t="shared" si="11"/>
        <v>22200</v>
      </c>
      <c r="S57" s="43"/>
      <c r="T57" s="29"/>
      <c r="U57" s="29"/>
      <c r="V57" s="29"/>
      <c r="W57" s="7"/>
      <c r="X57" s="7"/>
      <c r="Y57" s="7"/>
      <c r="Z57" s="7"/>
      <c r="AA57" s="7"/>
    </row>
    <row r="58" spans="1:99" ht="9.75" customHeight="1" outlineLevel="4" x14ac:dyDescent="0.25">
      <c r="A58" s="10" t="s">
        <v>30</v>
      </c>
      <c r="B58" s="26" t="s">
        <v>32</v>
      </c>
      <c r="C58" s="13" t="s">
        <v>54</v>
      </c>
      <c r="D58" s="119" t="s">
        <v>53</v>
      </c>
      <c r="E58" s="119"/>
      <c r="F58" s="119"/>
      <c r="G58" s="119"/>
      <c r="H58" s="119"/>
      <c r="I58" s="119"/>
      <c r="J58" s="119"/>
      <c r="K58" s="35">
        <f t="shared" ref="K58:R58" si="12">K57</f>
        <v>53500</v>
      </c>
      <c r="L58" s="35">
        <f t="shared" si="12"/>
        <v>11900</v>
      </c>
      <c r="M58" s="35">
        <f t="shared" si="12"/>
        <v>12713</v>
      </c>
      <c r="N58" s="35">
        <f t="shared" si="12"/>
        <v>12713</v>
      </c>
      <c r="O58" s="35">
        <f t="shared" si="12"/>
        <v>0</v>
      </c>
      <c r="P58" s="35">
        <f t="shared" si="12"/>
        <v>0</v>
      </c>
      <c r="Q58" s="35">
        <f t="shared" si="12"/>
        <v>19400</v>
      </c>
      <c r="R58" s="35">
        <f t="shared" si="12"/>
        <v>22200</v>
      </c>
      <c r="S58" s="36"/>
      <c r="T58" s="37"/>
      <c r="U58" s="37"/>
      <c r="V58" s="37"/>
      <c r="W58" s="7"/>
      <c r="X58" s="7"/>
      <c r="Y58" s="7"/>
      <c r="Z58" s="7"/>
      <c r="AA58" s="7"/>
    </row>
    <row r="59" spans="1:99" ht="9.75" customHeight="1" outlineLevel="4" x14ac:dyDescent="0.25">
      <c r="A59" s="10" t="s">
        <v>30</v>
      </c>
      <c r="B59" s="26" t="s">
        <v>32</v>
      </c>
      <c r="C59" s="120" t="s">
        <v>70</v>
      </c>
      <c r="D59" s="120"/>
      <c r="E59" s="120"/>
      <c r="F59" s="120"/>
      <c r="G59" s="120"/>
      <c r="H59" s="120"/>
      <c r="I59" s="120"/>
      <c r="J59" s="120"/>
      <c r="K59" s="44">
        <f t="shared" ref="K59:R59" si="13">K58+K27</f>
        <v>708500</v>
      </c>
      <c r="L59" s="44">
        <f t="shared" si="13"/>
        <v>221900</v>
      </c>
      <c r="M59" s="44">
        <f t="shared" si="13"/>
        <v>79325</v>
      </c>
      <c r="N59" s="44">
        <f t="shared" si="13"/>
        <v>79325</v>
      </c>
      <c r="O59" s="44">
        <f t="shared" si="13"/>
        <v>0</v>
      </c>
      <c r="P59" s="44">
        <f t="shared" si="13"/>
        <v>0</v>
      </c>
      <c r="Q59" s="44">
        <f t="shared" si="13"/>
        <v>234400</v>
      </c>
      <c r="R59" s="44">
        <f t="shared" si="13"/>
        <v>252200</v>
      </c>
      <c r="S59" s="45"/>
      <c r="T59" s="46"/>
      <c r="U59" s="46"/>
      <c r="V59" s="46"/>
      <c r="W59" s="7"/>
      <c r="X59" s="7"/>
      <c r="Y59" s="7"/>
      <c r="Z59" s="7"/>
      <c r="AA59" s="7"/>
    </row>
    <row r="60" spans="1:99" ht="9.75" customHeight="1" outlineLevel="4" x14ac:dyDescent="0.25">
      <c r="A60" s="10" t="s">
        <v>30</v>
      </c>
      <c r="B60" s="179" t="s">
        <v>71</v>
      </c>
      <c r="C60" s="179"/>
      <c r="D60" s="179"/>
      <c r="E60" s="179"/>
      <c r="F60" s="179"/>
      <c r="G60" s="179"/>
      <c r="H60" s="179"/>
      <c r="I60" s="179"/>
      <c r="J60" s="179"/>
      <c r="K60" s="47">
        <f t="shared" ref="K60:R60" si="14">K59</f>
        <v>708500</v>
      </c>
      <c r="L60" s="47">
        <f t="shared" si="14"/>
        <v>221900</v>
      </c>
      <c r="M60" s="47">
        <f t="shared" si="14"/>
        <v>79325</v>
      </c>
      <c r="N60" s="47">
        <f t="shared" si="14"/>
        <v>79325</v>
      </c>
      <c r="O60" s="47">
        <f t="shared" si="14"/>
        <v>0</v>
      </c>
      <c r="P60" s="47">
        <f t="shared" si="14"/>
        <v>0</v>
      </c>
      <c r="Q60" s="47">
        <f t="shared" si="14"/>
        <v>234400</v>
      </c>
      <c r="R60" s="47">
        <f t="shared" si="14"/>
        <v>252200</v>
      </c>
      <c r="S60" s="48"/>
      <c r="T60" s="49"/>
      <c r="U60" s="49"/>
      <c r="V60" s="49"/>
      <c r="W60" s="7"/>
      <c r="X60" s="7"/>
      <c r="Y60" s="7"/>
      <c r="Z60" s="7"/>
      <c r="AA60" s="7"/>
    </row>
    <row r="61" spans="1:99" ht="11.25" customHeight="1" outlineLevel="4" x14ac:dyDescent="0.25">
      <c r="A61" s="50"/>
      <c r="B61" s="51"/>
      <c r="C61" s="51"/>
      <c r="D61" s="51"/>
      <c r="E61" s="51"/>
      <c r="F61" s="52"/>
      <c r="G61" s="52"/>
      <c r="H61" s="52"/>
      <c r="I61" s="52"/>
      <c r="J61" s="52"/>
      <c r="K61" s="53"/>
      <c r="L61" s="54"/>
      <c r="M61" s="54"/>
      <c r="N61" s="54"/>
      <c r="O61" s="54"/>
      <c r="P61" s="54"/>
      <c r="Q61" s="54"/>
      <c r="R61" s="54"/>
      <c r="S61" s="55"/>
      <c r="T61" s="55"/>
      <c r="U61" s="55"/>
      <c r="V61" s="56"/>
      <c r="W61" s="7"/>
      <c r="X61" s="7"/>
      <c r="Y61" s="7"/>
      <c r="Z61" s="7"/>
      <c r="AA61" s="7"/>
    </row>
    <row r="62" spans="1:99" ht="10.5" customHeight="1" outlineLevel="4" x14ac:dyDescent="0.25">
      <c r="A62" s="10" t="s">
        <v>54</v>
      </c>
      <c r="B62" s="177" t="s">
        <v>72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7"/>
      <c r="X62" s="7"/>
      <c r="Y62" s="7"/>
      <c r="Z62" s="7"/>
      <c r="AA62" s="7"/>
    </row>
    <row r="63" spans="1:99" ht="10.5" customHeight="1" outlineLevel="3" x14ac:dyDescent="0.25">
      <c r="A63" s="10" t="s">
        <v>54</v>
      </c>
      <c r="B63" s="11" t="s">
        <v>32</v>
      </c>
      <c r="C63" s="178" t="s">
        <v>73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</row>
    <row r="64" spans="1:99" ht="9.75" customHeight="1" outlineLevel="2" x14ac:dyDescent="0.25">
      <c r="A64" s="10" t="s">
        <v>54</v>
      </c>
      <c r="B64" s="12" t="s">
        <v>32</v>
      </c>
      <c r="C64" s="13" t="s">
        <v>32</v>
      </c>
      <c r="D64" s="176" t="s">
        <v>74</v>
      </c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7"/>
      <c r="X64" s="7"/>
      <c r="Y64" s="7"/>
      <c r="Z64" s="7"/>
      <c r="AA64" s="7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</row>
    <row r="65" spans="1:99" ht="9.75" customHeight="1" outlineLevel="1" x14ac:dyDescent="0.25">
      <c r="A65" s="14" t="s">
        <v>54</v>
      </c>
      <c r="B65" s="15" t="s">
        <v>32</v>
      </c>
      <c r="C65" s="16" t="s">
        <v>32</v>
      </c>
      <c r="D65" s="17" t="s">
        <v>75</v>
      </c>
      <c r="E65" s="174" t="s">
        <v>76</v>
      </c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7"/>
      <c r="X65" s="7"/>
      <c r="Y65" s="7"/>
      <c r="Z65" s="7"/>
      <c r="AA65" s="7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</row>
    <row r="66" spans="1:99" ht="17.25" customHeight="1" x14ac:dyDescent="0.25">
      <c r="A66" s="127" t="s">
        <v>54</v>
      </c>
      <c r="B66" s="128" t="s">
        <v>32</v>
      </c>
      <c r="C66" s="129" t="s">
        <v>32</v>
      </c>
      <c r="D66" s="130" t="s">
        <v>75</v>
      </c>
      <c r="E66" s="131" t="s">
        <v>30</v>
      </c>
      <c r="F66" s="162" t="s">
        <v>77</v>
      </c>
      <c r="G66" s="113" t="s">
        <v>37</v>
      </c>
      <c r="H66" s="113" t="s">
        <v>78</v>
      </c>
      <c r="I66" s="113" t="s">
        <v>39</v>
      </c>
      <c r="J66" s="18" t="s">
        <v>40</v>
      </c>
      <c r="K66" s="19">
        <f>+L66+Q66+R66</f>
        <v>13380</v>
      </c>
      <c r="L66" s="22">
        <f>[1]bubiai!L61+[1]ginkunai!L66+[1]meskuiciai!L61+[1]kairiai!L61+[1]gruzdziai!L61+[1]sakyna!L61+[1]raudenai!L61+[1]kursenukaim!L61+[1]kuziai!L61+[1]kursenum!L61</f>
        <v>5560</v>
      </c>
      <c r="M66" s="22">
        <f>[1]bubiai!M61+[1]ginkunai!M66+[1]meskuiciai!M61+[1]kairiai!M61+[1]gruzdziai!M61+[1]sakyna!M61+[1]raudenai!M61+[1]kursenukaim!M61+[1]kuziai!M61+[1]siauliukaim!M61</f>
        <v>4760</v>
      </c>
      <c r="N66" s="22">
        <f>[1]bubiai!N61+[1]ginkunai!N66+[1]meskuiciai!N61+[1]kairiai!N61+[1]gruzdziai!N61+[1]sakyna!N61+[1]raudenai!N61+[1]kursenukaim!N61+[1]kuziai!N61+[1]siauliukaim!N61</f>
        <v>2260</v>
      </c>
      <c r="O66" s="22">
        <f>[1]bubiai!O61+[1]ginkunai!O66+[1]meskuiciai!O61+[1]kairiai!O61+[1]gruzdziai!O61+[1]sakyna!O61+[1]raudenai!O61+[1]kursenukaim!O61+[1]kuziai!O61+[1]siauliukaim!O61</f>
        <v>0</v>
      </c>
      <c r="P66" s="22">
        <f>[1]bubiai!P61+[1]ginkunai!P66+[1]meskuiciai!P61+[1]kairiai!P61+[1]gruzdziai!P61+[1]sakyna!P61+[1]raudenai!P61+[1]kursenukaim!P61+[1]kuziai!P61+[1]siauliukaim!P61</f>
        <v>2500</v>
      </c>
      <c r="Q66" s="22">
        <f>[1]bubiai!Q61+[1]ginkunai!Q66+[1]meskuiciai!Q61+[1]kairiai!Q61+[1]gruzdziai!Q61+[1]sakyna!Q61+[1]raudenai!Q61+[1]kursenukaim!Q61+[1]kuziai!Q61+[1]kursenum!Q61</f>
        <v>3660</v>
      </c>
      <c r="R66" s="22">
        <f>[1]bubiai!R61+[1]ginkunai!R66+[1]meskuiciai!R61+[1]kairiai!R61+[1]gruzdziai!R61+[1]sakyna!R61+[1]raudenai!R61+[1]kursenukaim!R61+[1]kuziai!R61+[1]kursenum!R61</f>
        <v>4160</v>
      </c>
      <c r="S66" s="114" t="s">
        <v>79</v>
      </c>
      <c r="T66" s="116">
        <v>216</v>
      </c>
      <c r="U66" s="116">
        <v>299</v>
      </c>
      <c r="V66" s="116">
        <v>315</v>
      </c>
      <c r="W66" s="7"/>
      <c r="X66" s="7"/>
      <c r="Y66" s="7"/>
      <c r="Z66" s="7"/>
      <c r="AA66" s="7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</row>
    <row r="67" spans="1:99" ht="15" customHeight="1" x14ac:dyDescent="0.25">
      <c r="A67" s="127"/>
      <c r="B67" s="128"/>
      <c r="C67" s="129"/>
      <c r="D67" s="130"/>
      <c r="E67" s="131"/>
      <c r="F67" s="162"/>
      <c r="G67" s="113"/>
      <c r="H67" s="113"/>
      <c r="I67" s="113"/>
      <c r="J67" s="21" t="s">
        <v>42</v>
      </c>
      <c r="K67" s="57"/>
      <c r="L67" s="22"/>
      <c r="M67" s="31"/>
      <c r="N67" s="31"/>
      <c r="O67" s="31"/>
      <c r="P67" s="31"/>
      <c r="Q67" s="22"/>
      <c r="R67" s="22"/>
      <c r="S67" s="115"/>
      <c r="T67" s="117"/>
      <c r="U67" s="117"/>
      <c r="V67" s="117"/>
      <c r="W67" s="7"/>
      <c r="X67" s="7"/>
      <c r="Y67" s="7"/>
      <c r="Z67" s="7"/>
      <c r="AA67" s="7"/>
    </row>
    <row r="68" spans="1:99" ht="21.75" customHeight="1" outlineLevel="1" x14ac:dyDescent="0.25">
      <c r="A68" s="127"/>
      <c r="B68" s="128"/>
      <c r="C68" s="129"/>
      <c r="D68" s="130"/>
      <c r="E68" s="131"/>
      <c r="F68" s="162"/>
      <c r="G68" s="113"/>
      <c r="H68" s="113"/>
      <c r="I68" s="113"/>
      <c r="J68" s="18" t="s">
        <v>43</v>
      </c>
      <c r="K68" s="22"/>
      <c r="L68" s="22"/>
      <c r="M68" s="31"/>
      <c r="N68" s="31"/>
      <c r="O68" s="31"/>
      <c r="P68" s="31"/>
      <c r="Q68" s="22"/>
      <c r="R68" s="22"/>
      <c r="S68" s="126" t="s">
        <v>80</v>
      </c>
      <c r="T68" s="132">
        <v>1</v>
      </c>
      <c r="U68" s="132">
        <f>+[1]bubiai!U63</f>
        <v>0</v>
      </c>
      <c r="V68" s="132">
        <f>+[1]bubiai!V63</f>
        <v>0</v>
      </c>
      <c r="W68" s="7"/>
      <c r="X68" s="7"/>
      <c r="Y68" s="7"/>
      <c r="Z68" s="7"/>
      <c r="AA68" s="7"/>
    </row>
    <row r="69" spans="1:99" ht="18" customHeight="1" outlineLevel="2" x14ac:dyDescent="0.25">
      <c r="A69" s="127"/>
      <c r="B69" s="128"/>
      <c r="C69" s="129"/>
      <c r="D69" s="130"/>
      <c r="E69" s="131"/>
      <c r="F69" s="162"/>
      <c r="G69" s="113"/>
      <c r="H69" s="113"/>
      <c r="I69" s="113"/>
      <c r="J69" s="18" t="s">
        <v>44</v>
      </c>
      <c r="K69" s="22"/>
      <c r="L69" s="22"/>
      <c r="M69" s="22"/>
      <c r="N69" s="22"/>
      <c r="O69" s="22"/>
      <c r="P69" s="22"/>
      <c r="Q69" s="22"/>
      <c r="R69" s="22"/>
      <c r="S69" s="115"/>
      <c r="T69" s="117"/>
      <c r="U69" s="117"/>
      <c r="V69" s="117"/>
      <c r="W69" s="7"/>
      <c r="X69" s="7"/>
      <c r="Y69" s="7"/>
      <c r="Z69" s="7"/>
      <c r="AA69" s="7"/>
    </row>
    <row r="70" spans="1:99" ht="26.25" customHeight="1" outlineLevel="3" x14ac:dyDescent="0.25">
      <c r="A70" s="127"/>
      <c r="B70" s="128"/>
      <c r="C70" s="129"/>
      <c r="D70" s="130"/>
      <c r="E70" s="131"/>
      <c r="F70" s="162"/>
      <c r="G70" s="113"/>
      <c r="H70" s="113"/>
      <c r="I70" s="113"/>
      <c r="J70" s="24" t="s">
        <v>45</v>
      </c>
      <c r="K70" s="25">
        <f t="shared" ref="K70:R70" si="15">SUM(K66:K69)</f>
        <v>13380</v>
      </c>
      <c r="L70" s="25">
        <f t="shared" si="15"/>
        <v>5560</v>
      </c>
      <c r="M70" s="25">
        <f t="shared" si="15"/>
        <v>4760</v>
      </c>
      <c r="N70" s="25">
        <f t="shared" si="15"/>
        <v>2260</v>
      </c>
      <c r="O70" s="25">
        <f t="shared" si="15"/>
        <v>0</v>
      </c>
      <c r="P70" s="25">
        <f t="shared" si="15"/>
        <v>2500</v>
      </c>
      <c r="Q70" s="25">
        <f t="shared" si="15"/>
        <v>3660</v>
      </c>
      <c r="R70" s="25">
        <f t="shared" si="15"/>
        <v>4160</v>
      </c>
      <c r="S70" s="33" t="s">
        <v>81</v>
      </c>
      <c r="T70" s="34">
        <f>+[1]bubiai!T65</f>
        <v>0</v>
      </c>
      <c r="U70" s="34">
        <f>+[1]bubiai!U65</f>
        <v>0</v>
      </c>
      <c r="V70" s="34">
        <f>+[1]bubiai!V65</f>
        <v>0</v>
      </c>
      <c r="W70" s="7"/>
      <c r="X70" s="7"/>
      <c r="Y70" s="7"/>
      <c r="Z70" s="7"/>
      <c r="AA70" s="7"/>
    </row>
    <row r="71" spans="1:99" ht="9.75" customHeight="1" outlineLevel="4" x14ac:dyDescent="0.25">
      <c r="A71" s="10" t="s">
        <v>54</v>
      </c>
      <c r="B71" s="26" t="s">
        <v>32</v>
      </c>
      <c r="C71" s="13" t="s">
        <v>32</v>
      </c>
      <c r="D71" s="27" t="s">
        <v>75</v>
      </c>
      <c r="E71" s="168" t="s">
        <v>46</v>
      </c>
      <c r="F71" s="168"/>
      <c r="G71" s="168"/>
      <c r="H71" s="168"/>
      <c r="I71" s="168"/>
      <c r="J71" s="168"/>
      <c r="K71" s="28">
        <f>K70</f>
        <v>13380</v>
      </c>
      <c r="L71" s="28">
        <f t="shared" ref="L71:R71" si="16">L70</f>
        <v>5560</v>
      </c>
      <c r="M71" s="28">
        <f t="shared" si="16"/>
        <v>4760</v>
      </c>
      <c r="N71" s="28">
        <f t="shared" si="16"/>
        <v>2260</v>
      </c>
      <c r="O71" s="28">
        <f t="shared" si="16"/>
        <v>0</v>
      </c>
      <c r="P71" s="28">
        <f t="shared" si="16"/>
        <v>2500</v>
      </c>
      <c r="Q71" s="28">
        <f t="shared" si="16"/>
        <v>3660</v>
      </c>
      <c r="R71" s="28">
        <f t="shared" si="16"/>
        <v>4160</v>
      </c>
      <c r="S71" s="29"/>
      <c r="T71" s="29"/>
      <c r="U71" s="29"/>
      <c r="V71" s="29"/>
      <c r="W71" s="7"/>
      <c r="X71" s="7"/>
      <c r="Y71" s="7"/>
      <c r="Z71" s="7"/>
      <c r="AA71" s="7"/>
    </row>
    <row r="72" spans="1:99" ht="9.75" customHeight="1" outlineLevel="4" x14ac:dyDescent="0.25">
      <c r="A72" s="10" t="s">
        <v>54</v>
      </c>
      <c r="B72" s="26" t="s">
        <v>32</v>
      </c>
      <c r="C72" s="13" t="s">
        <v>32</v>
      </c>
      <c r="D72" s="119" t="s">
        <v>53</v>
      </c>
      <c r="E72" s="119"/>
      <c r="F72" s="119"/>
      <c r="G72" s="119"/>
      <c r="H72" s="119"/>
      <c r="I72" s="119"/>
      <c r="J72" s="119"/>
      <c r="K72" s="35">
        <f t="shared" ref="K72:R74" si="17">K71</f>
        <v>13380</v>
      </c>
      <c r="L72" s="35">
        <f t="shared" si="17"/>
        <v>5560</v>
      </c>
      <c r="M72" s="35">
        <f t="shared" si="17"/>
        <v>4760</v>
      </c>
      <c r="N72" s="35">
        <f t="shared" si="17"/>
        <v>2260</v>
      </c>
      <c r="O72" s="35">
        <f t="shared" si="17"/>
        <v>0</v>
      </c>
      <c r="P72" s="35">
        <f t="shared" si="17"/>
        <v>2500</v>
      </c>
      <c r="Q72" s="35">
        <f t="shared" si="17"/>
        <v>3660</v>
      </c>
      <c r="R72" s="35">
        <f t="shared" si="17"/>
        <v>4160</v>
      </c>
      <c r="S72" s="36"/>
      <c r="T72" s="37"/>
      <c r="U72" s="37"/>
      <c r="V72" s="37"/>
      <c r="W72" s="7"/>
      <c r="X72" s="7"/>
      <c r="Y72" s="7"/>
      <c r="Z72" s="7"/>
      <c r="AA72" s="7"/>
    </row>
    <row r="73" spans="1:99" ht="9.75" customHeight="1" outlineLevel="4" x14ac:dyDescent="0.25">
      <c r="A73" s="10" t="s">
        <v>54</v>
      </c>
      <c r="B73" s="26" t="s">
        <v>32</v>
      </c>
      <c r="C73" s="120" t="s">
        <v>70</v>
      </c>
      <c r="D73" s="120"/>
      <c r="E73" s="120"/>
      <c r="F73" s="120"/>
      <c r="G73" s="120"/>
      <c r="H73" s="120"/>
      <c r="I73" s="120"/>
      <c r="J73" s="120"/>
      <c r="K73" s="44">
        <f t="shared" si="17"/>
        <v>13380</v>
      </c>
      <c r="L73" s="44">
        <f t="shared" si="17"/>
        <v>5560</v>
      </c>
      <c r="M73" s="44">
        <f t="shared" si="17"/>
        <v>4760</v>
      </c>
      <c r="N73" s="44">
        <f t="shared" si="17"/>
        <v>2260</v>
      </c>
      <c r="O73" s="44">
        <f t="shared" si="17"/>
        <v>0</v>
      </c>
      <c r="P73" s="44">
        <f t="shared" si="17"/>
        <v>2500</v>
      </c>
      <c r="Q73" s="44">
        <f t="shared" si="17"/>
        <v>3660</v>
      </c>
      <c r="R73" s="44">
        <f t="shared" si="17"/>
        <v>4160</v>
      </c>
      <c r="S73" s="45"/>
      <c r="T73" s="46"/>
      <c r="U73" s="46"/>
      <c r="V73" s="46"/>
      <c r="W73" s="7"/>
      <c r="X73" s="7"/>
      <c r="Y73" s="7"/>
      <c r="Z73" s="7"/>
      <c r="AA73" s="7"/>
    </row>
    <row r="74" spans="1:99" ht="9.75" customHeight="1" outlineLevel="4" x14ac:dyDescent="0.25">
      <c r="A74" s="10" t="s">
        <v>54</v>
      </c>
      <c r="B74" s="121" t="s">
        <v>71</v>
      </c>
      <c r="C74" s="121"/>
      <c r="D74" s="121"/>
      <c r="E74" s="121"/>
      <c r="F74" s="121"/>
      <c r="G74" s="121"/>
      <c r="H74" s="121"/>
      <c r="I74" s="121"/>
      <c r="J74" s="121"/>
      <c r="K74" s="47">
        <f t="shared" si="17"/>
        <v>13380</v>
      </c>
      <c r="L74" s="47">
        <f t="shared" si="17"/>
        <v>5560</v>
      </c>
      <c r="M74" s="47">
        <f t="shared" si="17"/>
        <v>4760</v>
      </c>
      <c r="N74" s="47">
        <f t="shared" si="17"/>
        <v>2260</v>
      </c>
      <c r="O74" s="47">
        <f t="shared" si="17"/>
        <v>0</v>
      </c>
      <c r="P74" s="47">
        <f t="shared" si="17"/>
        <v>2500</v>
      </c>
      <c r="Q74" s="47">
        <f t="shared" si="17"/>
        <v>3660</v>
      </c>
      <c r="R74" s="47">
        <f t="shared" si="17"/>
        <v>4160</v>
      </c>
      <c r="S74" s="48"/>
      <c r="T74" s="49"/>
      <c r="U74" s="49"/>
      <c r="V74" s="49"/>
      <c r="W74" s="7"/>
      <c r="X74" s="7"/>
      <c r="Y74" s="7"/>
      <c r="Z74" s="7"/>
      <c r="AA74" s="7"/>
    </row>
    <row r="75" spans="1:99" ht="9.75" customHeight="1" outlineLevel="4" x14ac:dyDescent="0.25">
      <c r="A75" s="58"/>
      <c r="B75" s="58"/>
      <c r="C75" s="58"/>
      <c r="D75" s="58"/>
      <c r="E75" s="58"/>
      <c r="F75" s="59"/>
      <c r="G75" s="59"/>
      <c r="H75" s="59"/>
      <c r="I75" s="59"/>
      <c r="J75" s="59"/>
      <c r="K75" s="60"/>
      <c r="L75" s="54"/>
      <c r="M75" s="54"/>
      <c r="N75" s="54"/>
      <c r="O75" s="60"/>
      <c r="P75" s="60"/>
      <c r="Q75" s="60"/>
      <c r="R75" s="60"/>
      <c r="S75" s="59"/>
      <c r="T75" s="59"/>
      <c r="U75" s="59"/>
      <c r="V75" s="61"/>
      <c r="W75" s="7"/>
      <c r="X75" s="7"/>
      <c r="Y75" s="7"/>
      <c r="Z75" s="7"/>
      <c r="AA75" s="7"/>
    </row>
    <row r="76" spans="1:99" ht="9.75" customHeight="1" outlineLevel="4" x14ac:dyDescent="0.25">
      <c r="A76" s="10" t="s">
        <v>32</v>
      </c>
      <c r="B76" s="177" t="s">
        <v>82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7"/>
      <c r="X76" s="7"/>
      <c r="Y76" s="7"/>
      <c r="Z76" s="7"/>
      <c r="AA76" s="7"/>
    </row>
    <row r="77" spans="1:99" ht="9.75" customHeight="1" outlineLevel="4" x14ac:dyDescent="0.25">
      <c r="A77" s="10" t="s">
        <v>32</v>
      </c>
      <c r="B77" s="11" t="s">
        <v>30</v>
      </c>
      <c r="C77" s="178" t="s">
        <v>83</v>
      </c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7"/>
      <c r="X77" s="7"/>
      <c r="Y77" s="7"/>
      <c r="Z77" s="7"/>
      <c r="AA77" s="7"/>
    </row>
    <row r="78" spans="1:99" ht="9.75" customHeight="1" outlineLevel="3" x14ac:dyDescent="0.25">
      <c r="A78" s="10" t="s">
        <v>32</v>
      </c>
      <c r="B78" s="12" t="s">
        <v>30</v>
      </c>
      <c r="C78" s="13" t="s">
        <v>30</v>
      </c>
      <c r="D78" s="176" t="s">
        <v>84</v>
      </c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7"/>
      <c r="X78" s="7"/>
      <c r="Y78" s="7"/>
      <c r="Z78" s="7"/>
      <c r="AA78" s="7"/>
    </row>
    <row r="79" spans="1:99" ht="9.75" customHeight="1" outlineLevel="4" x14ac:dyDescent="0.25">
      <c r="A79" s="14" t="s">
        <v>32</v>
      </c>
      <c r="B79" s="15" t="s">
        <v>30</v>
      </c>
      <c r="C79" s="16" t="s">
        <v>30</v>
      </c>
      <c r="D79" s="17" t="s">
        <v>54</v>
      </c>
      <c r="E79" s="135" t="s">
        <v>85</v>
      </c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70"/>
      <c r="W79" s="7"/>
      <c r="X79" s="7"/>
      <c r="Y79" s="7"/>
      <c r="Z79" s="7"/>
      <c r="AA79" s="7"/>
    </row>
    <row r="80" spans="1:99" ht="9.75" customHeight="1" outlineLevel="4" x14ac:dyDescent="0.25">
      <c r="A80" s="127" t="s">
        <v>32</v>
      </c>
      <c r="B80" s="128" t="s">
        <v>30</v>
      </c>
      <c r="C80" s="129" t="s">
        <v>30</v>
      </c>
      <c r="D80" s="173" t="s">
        <v>54</v>
      </c>
      <c r="E80" s="131" t="s">
        <v>30</v>
      </c>
      <c r="F80" s="143" t="s">
        <v>86</v>
      </c>
      <c r="G80" s="175" t="s">
        <v>37</v>
      </c>
      <c r="H80" s="175" t="s">
        <v>87</v>
      </c>
      <c r="I80" s="175" t="s">
        <v>88</v>
      </c>
      <c r="J80" s="62" t="s">
        <v>40</v>
      </c>
      <c r="K80" s="30">
        <f>+L80+Q80+R80</f>
        <v>670460.92999999993</v>
      </c>
      <c r="L80" s="31">
        <f>[1]bubiai!L75+[1]ginkunai!L80+[1]meskuiciai!L75+[1]kairiai!L75+[1]gruzdziai!L75+[1]sakyna!L75+[1]raudenai!L75+[1]kursenukaim!L75+[1]kuziai!L75+[1]kursenum!L75+[1]siauliukaim!L75</f>
        <v>206119.93</v>
      </c>
      <c r="M80" s="31">
        <f>[1]bubiai!M75+[1]ginkunai!M80+[1]meskuiciai!M75+[1]kairiai!M75+[1]gruzdziai!M75+[1]sakyna!M75+[1]raudenai!M75+[1]kursenukaim!M75+[1]kuziai!M75+[1]kursenum!M75+[1]siauliukaim!M75</f>
        <v>0</v>
      </c>
      <c r="N80" s="31">
        <f>[1]bubiai!N75+[1]ginkunai!N80+[1]meskuiciai!N75+[1]kairiai!N75+[1]gruzdziai!N75+[1]sakyna!N75+[1]raudenai!N75+[1]kursenukaim!N75+[1]kuziai!N75+[1]kursenum!N75+[1]siauliukaim!N75</f>
        <v>0</v>
      </c>
      <c r="O80" s="31">
        <f>[1]bubiai!O75+[1]ginkunai!O80+[1]meskuiciai!O75+[1]kairiai!O75+[1]gruzdziai!O75+[1]sakyna!O75+[1]raudenai!O75+[1]kursenukaim!O75+[1]kuziai!O75+[1]kursenum!O75+[1]siauliukaim!O75</f>
        <v>0</v>
      </c>
      <c r="P80" s="31">
        <f>[1]bubiai!P75+[1]ginkunai!P80+[1]meskuiciai!P75+[1]kairiai!P75+[1]gruzdziai!P75+[1]sakyna!P75+[1]raudenai!P75+[1]kursenukaim!P75+[1]kuziai!P75+[1]kursenum!P75+[1]siauliukaim!P75</f>
        <v>0</v>
      </c>
      <c r="Q80" s="31">
        <f>[1]bubiai!Q75+[1]ginkunai!Q80+[1]meskuiciai!Q75+[1]kairiai!Q75+[1]gruzdziai!Q75+[1]sakyna!Q75+[1]raudenai!Q75+[1]kursenukaim!Q75+[1]kuziai!Q75+[1]kursenum!Q75+[1]siauliukaim!Q75</f>
        <v>223236</v>
      </c>
      <c r="R80" s="31">
        <f>[1]bubiai!R75+[1]ginkunai!R80+[1]meskuiciai!R75+[1]kairiai!R75+[1]gruzdziai!R75+[1]sakyna!R75+[1]raudenai!R75+[1]kursenukaim!R75+[1]kuziai!R75+[1]kursenum!R75+[1]siauliukaim!R75</f>
        <v>241105</v>
      </c>
      <c r="S80" s="143" t="s">
        <v>89</v>
      </c>
      <c r="T80" s="144">
        <f>[1]bubiai!T75+[1]ginkunai!T80+[1]meskuiciai!T75+[1]kairiai!T75+[1]gruzdziai!T75+[1]sakyna!T75+[1]raudenai!T75+[1]kursenukaim!T75+[1]kuziai!T75+[1]kursenum!T75+[1]siauliukaim!T75</f>
        <v>1526</v>
      </c>
      <c r="U80" s="144">
        <f>[1]bubiai!U75+[1]ginkunai!U80+[1]meskuiciai!U75+[1]kairiai!U75+[1]gruzdziai!U75+[1]sakyna!U75+[1]raudenai!U75+[1]kursenukaim!U75+[1]kuziai!U75+[1]kursenum!U75+[1]siauliukaim!U75</f>
        <v>1538</v>
      </c>
      <c r="V80" s="144">
        <f>[1]bubiai!V75+[1]ginkunai!V80+[1]meskuiciai!V75+[1]kairiai!V75+[1]gruzdziai!V75+[1]sakyna!V75+[1]raudenai!V75+[1]kursenukaim!V75+[1]kuziai!V75+[1]kursenum!V75+[1]siauliukaim!V75</f>
        <v>1540</v>
      </c>
      <c r="W80" s="7"/>
      <c r="X80" s="7"/>
      <c r="Y80" s="7"/>
      <c r="Z80" s="7"/>
      <c r="AA80" s="7"/>
    </row>
    <row r="81" spans="1:27" ht="9.75" customHeight="1" outlineLevel="4" x14ac:dyDescent="0.25">
      <c r="A81" s="127"/>
      <c r="B81" s="128"/>
      <c r="C81" s="129"/>
      <c r="D81" s="173"/>
      <c r="E81" s="131"/>
      <c r="F81" s="143"/>
      <c r="G81" s="175"/>
      <c r="H81" s="175"/>
      <c r="I81" s="175"/>
      <c r="J81" s="63" t="s">
        <v>42</v>
      </c>
      <c r="K81" s="64"/>
      <c r="L81" s="31"/>
      <c r="M81" s="31"/>
      <c r="N81" s="31"/>
      <c r="O81" s="31"/>
      <c r="P81" s="31"/>
      <c r="Q81" s="31"/>
      <c r="R81" s="31"/>
      <c r="S81" s="143"/>
      <c r="T81" s="144"/>
      <c r="U81" s="144"/>
      <c r="V81" s="144"/>
      <c r="W81" s="7"/>
      <c r="X81" s="7"/>
      <c r="Y81" s="7"/>
      <c r="Z81" s="7"/>
      <c r="AA81" s="7"/>
    </row>
    <row r="82" spans="1:27" ht="9.75" customHeight="1" outlineLevel="4" x14ac:dyDescent="0.25">
      <c r="A82" s="127"/>
      <c r="B82" s="128"/>
      <c r="C82" s="129"/>
      <c r="D82" s="173"/>
      <c r="E82" s="131"/>
      <c r="F82" s="143"/>
      <c r="G82" s="175"/>
      <c r="H82" s="175"/>
      <c r="I82" s="175"/>
      <c r="J82" s="62" t="s">
        <v>43</v>
      </c>
      <c r="K82" s="31"/>
      <c r="L82" s="31"/>
      <c r="M82" s="31"/>
      <c r="N82" s="31"/>
      <c r="O82" s="31"/>
      <c r="P82" s="31"/>
      <c r="Q82" s="31"/>
      <c r="R82" s="31"/>
      <c r="S82" s="143"/>
      <c r="T82" s="144"/>
      <c r="U82" s="144"/>
      <c r="V82" s="144"/>
      <c r="W82" s="7"/>
      <c r="X82" s="7"/>
      <c r="Y82" s="7"/>
      <c r="Z82" s="7"/>
      <c r="AA82" s="7"/>
    </row>
    <row r="83" spans="1:27" ht="9.75" customHeight="1" outlineLevel="4" x14ac:dyDescent="0.25">
      <c r="A83" s="127"/>
      <c r="B83" s="128"/>
      <c r="C83" s="129"/>
      <c r="D83" s="173"/>
      <c r="E83" s="131"/>
      <c r="F83" s="143"/>
      <c r="G83" s="175"/>
      <c r="H83" s="175"/>
      <c r="I83" s="175"/>
      <c r="J83" s="62" t="s">
        <v>44</v>
      </c>
      <c r="K83" s="31"/>
      <c r="L83" s="31">
        <v>220000</v>
      </c>
      <c r="M83" s="31">
        <v>220000</v>
      </c>
      <c r="N83" s="31">
        <v>220000</v>
      </c>
      <c r="O83" s="31"/>
      <c r="P83" s="31"/>
      <c r="Q83" s="31"/>
      <c r="R83" s="31"/>
      <c r="S83" s="143"/>
      <c r="T83" s="144"/>
      <c r="U83" s="144"/>
      <c r="V83" s="144"/>
      <c r="W83" s="7"/>
      <c r="X83" s="7"/>
      <c r="Y83" s="7"/>
      <c r="Z83" s="7"/>
      <c r="AA83" s="7"/>
    </row>
    <row r="84" spans="1:27" ht="9.75" customHeight="1" outlineLevel="4" x14ac:dyDescent="0.25">
      <c r="A84" s="127"/>
      <c r="B84" s="128"/>
      <c r="C84" s="129"/>
      <c r="D84" s="173"/>
      <c r="E84" s="131"/>
      <c r="F84" s="143"/>
      <c r="G84" s="175"/>
      <c r="H84" s="175"/>
      <c r="I84" s="175"/>
      <c r="J84" s="65" t="s">
        <v>45</v>
      </c>
      <c r="K84" s="66">
        <f t="shared" ref="K84" si="18">SUM(K80:K83)</f>
        <v>670460.92999999993</v>
      </c>
      <c r="L84" s="66">
        <f t="shared" ref="L84:R84" si="19">SUM(L80:L83)</f>
        <v>426119.93</v>
      </c>
      <c r="M84" s="66">
        <f t="shared" si="19"/>
        <v>220000</v>
      </c>
      <c r="N84" s="66">
        <f t="shared" si="19"/>
        <v>220000</v>
      </c>
      <c r="O84" s="66">
        <f t="shared" si="19"/>
        <v>0</v>
      </c>
      <c r="P84" s="66">
        <f t="shared" si="19"/>
        <v>0</v>
      </c>
      <c r="Q84" s="66">
        <f t="shared" si="19"/>
        <v>223236</v>
      </c>
      <c r="R84" s="66">
        <f t="shared" si="19"/>
        <v>241105</v>
      </c>
      <c r="S84" s="143"/>
      <c r="T84" s="144"/>
      <c r="U84" s="144"/>
      <c r="V84" s="144"/>
      <c r="W84" s="7"/>
      <c r="X84" s="7"/>
      <c r="Y84" s="7"/>
      <c r="Z84" s="7"/>
      <c r="AA84" s="7"/>
    </row>
    <row r="85" spans="1:27" ht="9.75" customHeight="1" outlineLevel="4" x14ac:dyDescent="0.25">
      <c r="A85" s="10" t="s">
        <v>32</v>
      </c>
      <c r="B85" s="67" t="s">
        <v>30</v>
      </c>
      <c r="C85" s="68" t="s">
        <v>30</v>
      </c>
      <c r="D85" s="27" t="s">
        <v>54</v>
      </c>
      <c r="E85" s="118" t="s">
        <v>46</v>
      </c>
      <c r="F85" s="118"/>
      <c r="G85" s="118"/>
      <c r="H85" s="118"/>
      <c r="I85" s="118"/>
      <c r="J85" s="118"/>
      <c r="K85" s="28">
        <f>SUM(K84)</f>
        <v>670460.92999999993</v>
      </c>
      <c r="L85" s="28">
        <f t="shared" ref="L85:R85" si="20">SUM(L84)</f>
        <v>426119.93</v>
      </c>
      <c r="M85" s="28">
        <f t="shared" si="20"/>
        <v>220000</v>
      </c>
      <c r="N85" s="28">
        <f t="shared" si="20"/>
        <v>220000</v>
      </c>
      <c r="O85" s="28">
        <f t="shared" si="20"/>
        <v>0</v>
      </c>
      <c r="P85" s="28">
        <f t="shared" si="20"/>
        <v>0</v>
      </c>
      <c r="Q85" s="28">
        <f t="shared" si="20"/>
        <v>223236</v>
      </c>
      <c r="R85" s="28">
        <f t="shared" si="20"/>
        <v>241105</v>
      </c>
      <c r="S85" s="69"/>
      <c r="T85" s="69"/>
      <c r="U85" s="69"/>
      <c r="V85" s="69"/>
      <c r="W85" s="7"/>
      <c r="X85" s="7"/>
      <c r="Y85" s="7"/>
      <c r="Z85" s="7"/>
      <c r="AA85" s="7"/>
    </row>
    <row r="86" spans="1:27" ht="9.75" customHeight="1" outlineLevel="4" x14ac:dyDescent="0.25">
      <c r="A86" s="14" t="s">
        <v>32</v>
      </c>
      <c r="B86" s="15" t="s">
        <v>30</v>
      </c>
      <c r="C86" s="16" t="s">
        <v>30</v>
      </c>
      <c r="D86" s="17" t="s">
        <v>47</v>
      </c>
      <c r="E86" s="174" t="s">
        <v>90</v>
      </c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7"/>
      <c r="X86" s="7"/>
      <c r="Y86" s="7"/>
      <c r="Z86" s="7"/>
      <c r="AA86" s="7"/>
    </row>
    <row r="87" spans="1:27" ht="9.75" customHeight="1" outlineLevel="4" x14ac:dyDescent="0.25">
      <c r="A87" s="127" t="s">
        <v>32</v>
      </c>
      <c r="B87" s="128" t="s">
        <v>30</v>
      </c>
      <c r="C87" s="129" t="s">
        <v>30</v>
      </c>
      <c r="D87" s="173" t="s">
        <v>47</v>
      </c>
      <c r="E87" s="131" t="s">
        <v>30</v>
      </c>
      <c r="F87" s="137" t="s">
        <v>91</v>
      </c>
      <c r="G87" s="113" t="s">
        <v>92</v>
      </c>
      <c r="H87" s="113" t="s">
        <v>58</v>
      </c>
      <c r="I87" s="113" t="s">
        <v>93</v>
      </c>
      <c r="J87" s="18" t="s">
        <v>40</v>
      </c>
      <c r="K87" s="19">
        <f>+L87+Q87+R87</f>
        <v>489489</v>
      </c>
      <c r="L87" s="22">
        <f>[1]bubiai!L82+[1]ginkunai!L87+[1]meskuiciai!L82+[1]kairiai!L82+[1]gruzdziai!L82+[1]sakyna!L82+[1]raudenai!L82+[1]kursenukaim!L82+[1]kuziai!L82+[1]kursenum!L82+[1]siauliukaim!L82</f>
        <v>147459</v>
      </c>
      <c r="M87" s="22">
        <f>[1]bubiai!M82+[1]ginkunai!M87+[1]meskuiciai!M82+[1]kairiai!M82+[1]gruzdziai!M82+[1]sakyna!M82+[1]raudenai!M82+[1]kursenukaim!M82+[1]kuziai!M82+[1]kursenum!M82+[1]siauliukaim!M82</f>
        <v>142109</v>
      </c>
      <c r="N87" s="22">
        <f>[1]bubiai!N82+[1]ginkunai!N87+[1]meskuiciai!N82+[1]kairiai!N82+[1]gruzdziai!N82+[1]sakyna!N82+[1]raudenai!N82+[1]kursenukaim!N82+[1]kuziai!N82+[1]kursenum!N82+[1]siauliukaim!N82</f>
        <v>142109</v>
      </c>
      <c r="O87" s="22">
        <f>[1]bubiai!O82+[1]ginkunai!O87+[1]meskuiciai!O82+[1]kairiai!O82+[1]gruzdziai!O82+[1]sakyna!O82+[1]raudenai!O82+[1]kursenukaim!O82+[1]kuziai!O82+[1]kursenum!O82+[1]siauliukaim!O82</f>
        <v>0</v>
      </c>
      <c r="P87" s="22">
        <f>[1]bubiai!P82+[1]ginkunai!P87+[1]meskuiciai!P82+[1]kairiai!P82+[1]gruzdziai!P82+[1]sakyna!P82+[1]raudenai!P82+[1]kursenukaim!P82+[1]kuziai!P82+[1]kursenum!P82+[1]siauliukaim!P82</f>
        <v>0</v>
      </c>
      <c r="Q87" s="22">
        <f>[1]bubiai!Q82+[1]ginkunai!Q87+[1]meskuiciai!Q82+[1]kairiai!Q82+[1]gruzdziai!Q82+[1]sakyna!Q82+[1]raudenai!Q82+[1]kursenukaim!Q82+[1]kuziai!Q82+[1]kursenum!Q82+[1]siauliukaim!Q82</f>
        <v>163550</v>
      </c>
      <c r="R87" s="22">
        <f>[1]bubiai!R82+[1]ginkunai!R87+[1]meskuiciai!R82+[1]kairiai!R82+[1]gruzdziai!R82+[1]sakyna!R82+[1]raudenai!R82+[1]kursenukaim!R82+[1]kuziai!R82+[1]kursenum!R82+[1]siauliukaim!R82</f>
        <v>178480</v>
      </c>
      <c r="S87" s="143" t="s">
        <v>94</v>
      </c>
      <c r="T87" s="144">
        <f>[1]bubiai!T82+[1]ginkunai!T87+[1]meskuiciai!T82+[1]kairiai!T82+[1]gruzdziai!T82+[1]sakyna!T82+[1]raudenai!T82+[1]kursenukaim!T82+[1]kuziai!T82+[1]kursenum!T82+[1]siauliukaim!T82</f>
        <v>2894</v>
      </c>
      <c r="U87" s="144">
        <f>[1]bubiai!U82+[1]ginkunai!U87+[1]meskuiciai!U82+[1]kairiai!U82+[1]gruzdziai!U82+[1]sakyna!U82+[1]raudenai!U82+[1]kursenukaim!U82+[1]kuziai!U82+[1]kursenum!U82+[1]siauliukaim!U82</f>
        <v>2985</v>
      </c>
      <c r="V87" s="144">
        <f>[1]bubiai!V82+[1]ginkunai!V87+[1]meskuiciai!V82+[1]kairiai!V82+[1]gruzdziai!V82+[1]sakyna!V82+[1]raudenai!V82+[1]kursenukaim!V82+[1]kuziai!V82+[1]kursenum!V82+[1]siauliukaim!V82</f>
        <v>2997</v>
      </c>
      <c r="W87" s="7"/>
      <c r="X87" s="7"/>
      <c r="Y87" s="7"/>
      <c r="Z87" s="7"/>
      <c r="AA87" s="7"/>
    </row>
    <row r="88" spans="1:27" ht="9.75" customHeight="1" outlineLevel="4" x14ac:dyDescent="0.25">
      <c r="A88" s="127"/>
      <c r="B88" s="128"/>
      <c r="C88" s="129"/>
      <c r="D88" s="173"/>
      <c r="E88" s="131"/>
      <c r="F88" s="137"/>
      <c r="G88" s="113"/>
      <c r="H88" s="113"/>
      <c r="I88" s="113"/>
      <c r="J88" s="21" t="s">
        <v>42</v>
      </c>
      <c r="K88" s="64"/>
      <c r="L88" s="70"/>
      <c r="M88" s="31"/>
      <c r="N88" s="31"/>
      <c r="O88" s="71"/>
      <c r="P88" s="71"/>
      <c r="Q88" s="70"/>
      <c r="R88" s="70"/>
      <c r="S88" s="143"/>
      <c r="T88" s="144"/>
      <c r="U88" s="144"/>
      <c r="V88" s="144"/>
      <c r="W88" s="7"/>
      <c r="X88" s="7"/>
      <c r="Y88" s="7"/>
      <c r="Z88" s="7"/>
      <c r="AA88" s="7"/>
    </row>
    <row r="89" spans="1:27" ht="9.75" customHeight="1" outlineLevel="4" x14ac:dyDescent="0.25">
      <c r="A89" s="127"/>
      <c r="B89" s="128"/>
      <c r="C89" s="129"/>
      <c r="D89" s="173"/>
      <c r="E89" s="131"/>
      <c r="F89" s="137"/>
      <c r="G89" s="113"/>
      <c r="H89" s="113"/>
      <c r="I89" s="113"/>
      <c r="J89" s="18" t="s">
        <v>43</v>
      </c>
      <c r="K89" s="22"/>
      <c r="L89" s="22"/>
      <c r="M89" s="31"/>
      <c r="N89" s="31"/>
      <c r="O89" s="31"/>
      <c r="P89" s="31"/>
      <c r="Q89" s="22"/>
      <c r="R89" s="22"/>
      <c r="S89" s="143"/>
      <c r="T89" s="144"/>
      <c r="U89" s="144"/>
      <c r="V89" s="144"/>
      <c r="W89" s="7"/>
      <c r="X89" s="7"/>
      <c r="Y89" s="7"/>
      <c r="Z89" s="7"/>
      <c r="AA89" s="7"/>
    </row>
    <row r="90" spans="1:27" ht="9.75" customHeight="1" outlineLevel="3" x14ac:dyDescent="0.25">
      <c r="A90" s="127"/>
      <c r="B90" s="128"/>
      <c r="C90" s="129"/>
      <c r="D90" s="173"/>
      <c r="E90" s="131"/>
      <c r="F90" s="137"/>
      <c r="G90" s="113"/>
      <c r="H90" s="113"/>
      <c r="I90" s="113"/>
      <c r="J90" s="18" t="s">
        <v>44</v>
      </c>
      <c r="K90" s="22"/>
      <c r="L90" s="22"/>
      <c r="M90" s="22"/>
      <c r="N90" s="22"/>
      <c r="O90" s="22"/>
      <c r="P90" s="22"/>
      <c r="Q90" s="22"/>
      <c r="R90" s="22"/>
      <c r="S90" s="143"/>
      <c r="T90" s="144"/>
      <c r="U90" s="144"/>
      <c r="V90" s="144"/>
      <c r="W90" s="7"/>
      <c r="X90" s="7"/>
      <c r="Y90" s="7"/>
      <c r="Z90" s="7"/>
      <c r="AA90" s="7"/>
    </row>
    <row r="91" spans="1:27" ht="9.75" customHeight="1" outlineLevel="2" x14ac:dyDescent="0.25">
      <c r="A91" s="127"/>
      <c r="B91" s="128"/>
      <c r="C91" s="129"/>
      <c r="D91" s="173"/>
      <c r="E91" s="131"/>
      <c r="F91" s="137"/>
      <c r="G91" s="113"/>
      <c r="H91" s="113"/>
      <c r="I91" s="113"/>
      <c r="J91" s="24" t="s">
        <v>45</v>
      </c>
      <c r="K91" s="25">
        <f t="shared" ref="K91:R91" si="21">SUM(K87:K90)</f>
        <v>489489</v>
      </c>
      <c r="L91" s="25">
        <f t="shared" si="21"/>
        <v>147459</v>
      </c>
      <c r="M91" s="25">
        <f t="shared" si="21"/>
        <v>142109</v>
      </c>
      <c r="N91" s="25">
        <f t="shared" si="21"/>
        <v>142109</v>
      </c>
      <c r="O91" s="25">
        <f t="shared" si="21"/>
        <v>0</v>
      </c>
      <c r="P91" s="25">
        <f t="shared" si="21"/>
        <v>0</v>
      </c>
      <c r="Q91" s="25">
        <f t="shared" si="21"/>
        <v>163550</v>
      </c>
      <c r="R91" s="25">
        <f t="shared" si="21"/>
        <v>178480</v>
      </c>
      <c r="S91" s="143"/>
      <c r="T91" s="144"/>
      <c r="U91" s="144"/>
      <c r="V91" s="144"/>
      <c r="W91" s="7"/>
      <c r="X91" s="7"/>
      <c r="Y91" s="7"/>
      <c r="Z91" s="7"/>
      <c r="AA91" s="7"/>
    </row>
    <row r="92" spans="1:27" ht="9.75" customHeight="1" outlineLevel="3" x14ac:dyDescent="0.25">
      <c r="A92" s="127" t="s">
        <v>32</v>
      </c>
      <c r="B92" s="128" t="s">
        <v>30</v>
      </c>
      <c r="C92" s="129" t="s">
        <v>30</v>
      </c>
      <c r="D92" s="173" t="s">
        <v>47</v>
      </c>
      <c r="E92" s="131" t="s">
        <v>54</v>
      </c>
      <c r="F92" s="137" t="s">
        <v>95</v>
      </c>
      <c r="G92" s="113" t="s">
        <v>92</v>
      </c>
      <c r="H92" s="113" t="s">
        <v>38</v>
      </c>
      <c r="I92" s="113" t="s">
        <v>93</v>
      </c>
      <c r="J92" s="18" t="s">
        <v>40</v>
      </c>
      <c r="K92" s="19">
        <f>+L92+Q92+R92</f>
        <v>284000</v>
      </c>
      <c r="L92" s="22">
        <f>[1]kursenum!L87</f>
        <v>92000</v>
      </c>
      <c r="M92" s="22">
        <f>[1]kursenum!M87</f>
        <v>79000</v>
      </c>
      <c r="N92" s="22">
        <f>[1]kursenum!N87</f>
        <v>79000</v>
      </c>
      <c r="O92" s="22">
        <f>[1]kursenum!O87</f>
        <v>0</v>
      </c>
      <c r="P92" s="22">
        <f>[1]kursenum!P87</f>
        <v>0</v>
      </c>
      <c r="Q92" s="22">
        <f>[1]kursenum!Q87</f>
        <v>95000</v>
      </c>
      <c r="R92" s="22">
        <f>[1]kursenum!R87</f>
        <v>97000</v>
      </c>
      <c r="S92" s="143" t="s">
        <v>96</v>
      </c>
      <c r="T92" s="152">
        <v>1328</v>
      </c>
      <c r="U92" s="152">
        <v>1350</v>
      </c>
      <c r="V92" s="152">
        <v>1370</v>
      </c>
      <c r="W92" s="7"/>
      <c r="X92" s="7"/>
      <c r="Y92" s="7"/>
      <c r="Z92" s="7"/>
      <c r="AA92" s="7"/>
    </row>
    <row r="93" spans="1:27" ht="9.75" customHeight="1" outlineLevel="4" x14ac:dyDescent="0.25">
      <c r="A93" s="127"/>
      <c r="B93" s="128"/>
      <c r="C93" s="129"/>
      <c r="D93" s="173"/>
      <c r="E93" s="131"/>
      <c r="F93" s="137"/>
      <c r="G93" s="113"/>
      <c r="H93" s="113"/>
      <c r="I93" s="113"/>
      <c r="J93" s="21" t="s">
        <v>42</v>
      </c>
      <c r="K93" s="22"/>
      <c r="L93" s="19"/>
      <c r="M93" s="30"/>
      <c r="N93" s="30"/>
      <c r="O93" s="30"/>
      <c r="P93" s="30"/>
      <c r="Q93" s="19"/>
      <c r="R93" s="19"/>
      <c r="S93" s="143"/>
      <c r="T93" s="152"/>
      <c r="U93" s="152"/>
      <c r="V93" s="152"/>
      <c r="W93" s="7"/>
      <c r="X93" s="7"/>
      <c r="Y93" s="7"/>
      <c r="Z93" s="7"/>
      <c r="AA93" s="7"/>
    </row>
    <row r="94" spans="1:27" ht="9.75" customHeight="1" outlineLevel="4" x14ac:dyDescent="0.25">
      <c r="A94" s="127"/>
      <c r="B94" s="128"/>
      <c r="C94" s="129"/>
      <c r="D94" s="173"/>
      <c r="E94" s="131"/>
      <c r="F94" s="137"/>
      <c r="G94" s="113"/>
      <c r="H94" s="113"/>
      <c r="I94" s="113"/>
      <c r="J94" s="18" t="s">
        <v>43</v>
      </c>
      <c r="K94" s="22"/>
      <c r="L94" s="22"/>
      <c r="M94" s="31"/>
      <c r="N94" s="31"/>
      <c r="O94" s="31"/>
      <c r="P94" s="31"/>
      <c r="Q94" s="22"/>
      <c r="R94" s="22"/>
      <c r="S94" s="143"/>
      <c r="T94" s="152"/>
      <c r="U94" s="152"/>
      <c r="V94" s="152"/>
      <c r="W94" s="7"/>
      <c r="X94" s="7"/>
      <c r="Y94" s="7"/>
      <c r="Z94" s="7"/>
      <c r="AA94" s="7"/>
    </row>
    <row r="95" spans="1:27" ht="9.75" customHeight="1" outlineLevel="4" x14ac:dyDescent="0.25">
      <c r="A95" s="127"/>
      <c r="B95" s="128"/>
      <c r="C95" s="129"/>
      <c r="D95" s="173"/>
      <c r="E95" s="131"/>
      <c r="F95" s="137"/>
      <c r="G95" s="113"/>
      <c r="H95" s="113"/>
      <c r="I95" s="113"/>
      <c r="J95" s="18" t="s">
        <v>44</v>
      </c>
      <c r="K95" s="22"/>
      <c r="L95" s="22"/>
      <c r="M95" s="22"/>
      <c r="N95" s="22"/>
      <c r="O95" s="22"/>
      <c r="P95" s="22"/>
      <c r="Q95" s="22"/>
      <c r="R95" s="22"/>
      <c r="S95" s="143"/>
      <c r="T95" s="152"/>
      <c r="U95" s="152"/>
      <c r="V95" s="152"/>
      <c r="W95" s="7"/>
      <c r="X95" s="7"/>
      <c r="Y95" s="7"/>
      <c r="Z95" s="7"/>
      <c r="AA95" s="7"/>
    </row>
    <row r="96" spans="1:27" ht="9.75" customHeight="1" outlineLevel="4" x14ac:dyDescent="0.25">
      <c r="A96" s="127"/>
      <c r="B96" s="128"/>
      <c r="C96" s="129"/>
      <c r="D96" s="173"/>
      <c r="E96" s="131"/>
      <c r="F96" s="137"/>
      <c r="G96" s="113"/>
      <c r="H96" s="113"/>
      <c r="I96" s="113"/>
      <c r="J96" s="24" t="s">
        <v>45</v>
      </c>
      <c r="K96" s="25">
        <f t="shared" ref="K96:R96" si="22">SUM(K92:K95)</f>
        <v>284000</v>
      </c>
      <c r="L96" s="25">
        <f t="shared" si="22"/>
        <v>92000</v>
      </c>
      <c r="M96" s="25">
        <f t="shared" si="22"/>
        <v>79000</v>
      </c>
      <c r="N96" s="25">
        <f t="shared" si="22"/>
        <v>79000</v>
      </c>
      <c r="O96" s="25">
        <f t="shared" si="22"/>
        <v>0</v>
      </c>
      <c r="P96" s="25">
        <f t="shared" si="22"/>
        <v>0</v>
      </c>
      <c r="Q96" s="25">
        <f t="shared" si="22"/>
        <v>95000</v>
      </c>
      <c r="R96" s="25">
        <f t="shared" si="22"/>
        <v>97000</v>
      </c>
      <c r="S96" s="143"/>
      <c r="T96" s="152"/>
      <c r="U96" s="152"/>
      <c r="V96" s="152"/>
      <c r="W96" s="7"/>
      <c r="X96" s="7"/>
      <c r="Y96" s="7"/>
      <c r="Z96" s="7"/>
      <c r="AA96" s="7"/>
    </row>
    <row r="97" spans="1:99" ht="9.75" customHeight="1" outlineLevel="4" x14ac:dyDescent="0.25">
      <c r="A97" s="10" t="s">
        <v>32</v>
      </c>
      <c r="B97" s="67" t="s">
        <v>30</v>
      </c>
      <c r="C97" s="68" t="s">
        <v>30</v>
      </c>
      <c r="D97" s="27" t="s">
        <v>47</v>
      </c>
      <c r="E97" s="118" t="s">
        <v>46</v>
      </c>
      <c r="F97" s="118"/>
      <c r="G97" s="118"/>
      <c r="H97" s="118"/>
      <c r="I97" s="118"/>
      <c r="J97" s="118"/>
      <c r="K97" s="28">
        <f>K91+K96</f>
        <v>773489</v>
      </c>
      <c r="L97" s="28">
        <f t="shared" ref="L97:R97" si="23">L91+L96</f>
        <v>239459</v>
      </c>
      <c r="M97" s="28">
        <f t="shared" si="23"/>
        <v>221109</v>
      </c>
      <c r="N97" s="28">
        <f t="shared" si="23"/>
        <v>221109</v>
      </c>
      <c r="O97" s="28">
        <f t="shared" si="23"/>
        <v>0</v>
      </c>
      <c r="P97" s="28">
        <f t="shared" si="23"/>
        <v>0</v>
      </c>
      <c r="Q97" s="28">
        <f t="shared" si="23"/>
        <v>258550</v>
      </c>
      <c r="R97" s="28">
        <f t="shared" si="23"/>
        <v>275480</v>
      </c>
      <c r="S97" s="69"/>
      <c r="T97" s="69"/>
      <c r="U97" s="69"/>
      <c r="V97" s="69"/>
      <c r="W97" s="7"/>
      <c r="X97" s="7"/>
      <c r="Y97" s="7"/>
      <c r="Z97" s="7"/>
      <c r="AA97" s="7"/>
    </row>
    <row r="98" spans="1:99" ht="9.75" customHeight="1" outlineLevel="4" x14ac:dyDescent="0.25">
      <c r="A98" s="10" t="s">
        <v>32</v>
      </c>
      <c r="B98" s="26" t="s">
        <v>30</v>
      </c>
      <c r="C98" s="13" t="s">
        <v>30</v>
      </c>
      <c r="D98" s="119" t="s">
        <v>53</v>
      </c>
      <c r="E98" s="119"/>
      <c r="F98" s="119"/>
      <c r="G98" s="119"/>
      <c r="H98" s="119"/>
      <c r="I98" s="119"/>
      <c r="J98" s="119"/>
      <c r="K98" s="35">
        <f>K97+K85</f>
        <v>1443949.93</v>
      </c>
      <c r="L98" s="35">
        <f t="shared" ref="L98:R98" si="24">L97+L85</f>
        <v>665578.92999999993</v>
      </c>
      <c r="M98" s="35">
        <f t="shared" si="24"/>
        <v>441109</v>
      </c>
      <c r="N98" s="35">
        <f t="shared" si="24"/>
        <v>441109</v>
      </c>
      <c r="O98" s="35">
        <f t="shared" si="24"/>
        <v>0</v>
      </c>
      <c r="P98" s="35">
        <f t="shared" si="24"/>
        <v>0</v>
      </c>
      <c r="Q98" s="35">
        <f t="shared" si="24"/>
        <v>481786</v>
      </c>
      <c r="R98" s="35">
        <f t="shared" si="24"/>
        <v>516585</v>
      </c>
      <c r="S98" s="36"/>
      <c r="T98" s="37"/>
      <c r="U98" s="37"/>
      <c r="V98" s="37"/>
      <c r="W98" s="7"/>
      <c r="X98" s="7"/>
      <c r="Y98" s="7"/>
      <c r="Z98" s="7"/>
      <c r="AA98" s="7"/>
    </row>
    <row r="99" spans="1:99" ht="9.75" customHeight="1" outlineLevel="4" x14ac:dyDescent="0.25">
      <c r="A99" s="10" t="s">
        <v>32</v>
      </c>
      <c r="B99" s="26" t="s">
        <v>30</v>
      </c>
      <c r="C99" s="120" t="s">
        <v>70</v>
      </c>
      <c r="D99" s="120"/>
      <c r="E99" s="120"/>
      <c r="F99" s="120"/>
      <c r="G99" s="120"/>
      <c r="H99" s="120"/>
      <c r="I99" s="120"/>
      <c r="J99" s="120"/>
      <c r="K99" s="44">
        <f>K98</f>
        <v>1443949.93</v>
      </c>
      <c r="L99" s="44">
        <f t="shared" ref="L99:R99" si="25">L98</f>
        <v>665578.92999999993</v>
      </c>
      <c r="M99" s="44">
        <f t="shared" si="25"/>
        <v>441109</v>
      </c>
      <c r="N99" s="44">
        <f t="shared" si="25"/>
        <v>441109</v>
      </c>
      <c r="O99" s="44">
        <f t="shared" si="25"/>
        <v>0</v>
      </c>
      <c r="P99" s="44">
        <f t="shared" si="25"/>
        <v>0</v>
      </c>
      <c r="Q99" s="44">
        <f t="shared" si="25"/>
        <v>481786</v>
      </c>
      <c r="R99" s="44">
        <f t="shared" si="25"/>
        <v>516585</v>
      </c>
      <c r="S99" s="45"/>
      <c r="T99" s="46"/>
      <c r="U99" s="46"/>
      <c r="V99" s="46"/>
      <c r="W99" s="7"/>
      <c r="X99" s="7"/>
      <c r="Y99" s="7"/>
      <c r="Z99" s="7"/>
      <c r="AA99" s="7"/>
    </row>
    <row r="100" spans="1:99" ht="9.75" customHeight="1" outlineLevel="4" x14ac:dyDescent="0.25">
      <c r="A100" s="10" t="s">
        <v>32</v>
      </c>
      <c r="B100" s="12" t="s">
        <v>54</v>
      </c>
      <c r="C100" s="147" t="s">
        <v>97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72"/>
      <c r="O100" s="72"/>
      <c r="P100" s="72"/>
      <c r="Q100" s="72"/>
      <c r="R100" s="72"/>
      <c r="S100" s="73"/>
      <c r="T100" s="73"/>
      <c r="U100" s="73"/>
      <c r="V100" s="74"/>
      <c r="W100" s="7"/>
      <c r="X100" s="7"/>
      <c r="Y100" s="7"/>
      <c r="Z100" s="7"/>
      <c r="AA100" s="7"/>
    </row>
    <row r="101" spans="1:99" ht="9.75" customHeight="1" outlineLevel="4" x14ac:dyDescent="0.25">
      <c r="A101" s="10" t="s">
        <v>32</v>
      </c>
      <c r="B101" s="12" t="s">
        <v>54</v>
      </c>
      <c r="C101" s="13" t="s">
        <v>32</v>
      </c>
      <c r="D101" s="134" t="s">
        <v>98</v>
      </c>
      <c r="E101" s="134"/>
      <c r="F101" s="134"/>
      <c r="G101" s="75"/>
      <c r="H101" s="75"/>
      <c r="I101" s="75"/>
      <c r="J101" s="75"/>
      <c r="K101" s="76"/>
      <c r="L101" s="76"/>
      <c r="M101" s="76"/>
      <c r="N101" s="76"/>
      <c r="O101" s="76"/>
      <c r="P101" s="76"/>
      <c r="Q101" s="76"/>
      <c r="R101" s="76"/>
      <c r="S101" s="75"/>
      <c r="T101" s="75"/>
      <c r="U101" s="75"/>
      <c r="V101" s="77"/>
      <c r="W101" s="7"/>
      <c r="X101" s="7"/>
      <c r="Y101" s="7"/>
      <c r="Z101" s="7"/>
      <c r="AA101" s="7"/>
    </row>
    <row r="102" spans="1:99" ht="9.75" customHeight="1" outlineLevel="4" x14ac:dyDescent="0.25">
      <c r="A102" s="10" t="s">
        <v>32</v>
      </c>
      <c r="B102" s="15" t="s">
        <v>54</v>
      </c>
      <c r="C102" s="16" t="s">
        <v>32</v>
      </c>
      <c r="D102" s="17" t="s">
        <v>30</v>
      </c>
      <c r="E102" s="135" t="s">
        <v>99</v>
      </c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70"/>
      <c r="W102" s="7"/>
      <c r="X102" s="7"/>
      <c r="Y102" s="7"/>
      <c r="Z102" s="7"/>
      <c r="AA102" s="7"/>
    </row>
    <row r="103" spans="1:99" ht="9.75" customHeight="1" outlineLevel="4" x14ac:dyDescent="0.25">
      <c r="A103" s="136" t="s">
        <v>32</v>
      </c>
      <c r="B103" s="128" t="s">
        <v>54</v>
      </c>
      <c r="C103" s="129" t="s">
        <v>32</v>
      </c>
      <c r="D103" s="130" t="s">
        <v>30</v>
      </c>
      <c r="E103" s="172" t="s">
        <v>30</v>
      </c>
      <c r="F103" s="137" t="s">
        <v>100</v>
      </c>
      <c r="G103" s="113" t="s">
        <v>101</v>
      </c>
      <c r="H103" s="113" t="s">
        <v>38</v>
      </c>
      <c r="I103" s="113" t="s">
        <v>102</v>
      </c>
      <c r="J103" s="18" t="s">
        <v>40</v>
      </c>
      <c r="K103" s="19">
        <f>+L103+Q103+R103</f>
        <v>171000</v>
      </c>
      <c r="L103" s="19">
        <v>55000</v>
      </c>
      <c r="M103" s="19">
        <f>[1]kursenum!M98</f>
        <v>42000</v>
      </c>
      <c r="N103" s="19">
        <f>[1]kursenum!N98</f>
        <v>42000</v>
      </c>
      <c r="O103" s="19">
        <f>[1]kursenum!O98</f>
        <v>0</v>
      </c>
      <c r="P103" s="19">
        <f>[1]kursenum!P98</f>
        <v>0</v>
      </c>
      <c r="Q103" s="19">
        <f>[1]kursenum!Q98</f>
        <v>57000</v>
      </c>
      <c r="R103" s="19">
        <f>[1]kursenum!R98</f>
        <v>59000</v>
      </c>
      <c r="S103" s="143" t="s">
        <v>103</v>
      </c>
      <c r="T103" s="152">
        <v>18</v>
      </c>
      <c r="U103" s="152">
        <v>18</v>
      </c>
      <c r="V103" s="152">
        <v>18</v>
      </c>
      <c r="W103" s="7"/>
      <c r="X103" s="7"/>
      <c r="Y103" s="7"/>
      <c r="Z103" s="7"/>
      <c r="AA103" s="7"/>
    </row>
    <row r="104" spans="1:99" ht="9.75" customHeight="1" outlineLevel="4" x14ac:dyDescent="0.25">
      <c r="A104" s="136"/>
      <c r="B104" s="128"/>
      <c r="C104" s="129"/>
      <c r="D104" s="130"/>
      <c r="E104" s="172"/>
      <c r="F104" s="137"/>
      <c r="G104" s="113"/>
      <c r="H104" s="113"/>
      <c r="I104" s="113"/>
      <c r="J104" s="21" t="s">
        <v>42</v>
      </c>
      <c r="K104" s="22"/>
      <c r="L104" s="22"/>
      <c r="M104" s="30"/>
      <c r="N104" s="30"/>
      <c r="O104" s="30"/>
      <c r="P104" s="30"/>
      <c r="Q104" s="22"/>
      <c r="R104" s="22"/>
      <c r="S104" s="143"/>
      <c r="T104" s="152"/>
      <c r="U104" s="152"/>
      <c r="V104" s="152"/>
      <c r="W104" s="7"/>
      <c r="X104" s="7"/>
      <c r="Y104" s="7"/>
      <c r="Z104" s="7"/>
      <c r="AA104" s="7"/>
    </row>
    <row r="105" spans="1:99" ht="9.75" customHeight="1" outlineLevel="4" x14ac:dyDescent="0.25">
      <c r="A105" s="136"/>
      <c r="B105" s="128"/>
      <c r="C105" s="129"/>
      <c r="D105" s="130"/>
      <c r="E105" s="172"/>
      <c r="F105" s="137"/>
      <c r="G105" s="113"/>
      <c r="H105" s="113"/>
      <c r="I105" s="113"/>
      <c r="J105" s="18" t="s">
        <v>43</v>
      </c>
      <c r="K105" s="22"/>
      <c r="L105" s="22"/>
      <c r="M105" s="31"/>
      <c r="N105" s="31"/>
      <c r="O105" s="31"/>
      <c r="P105" s="31"/>
      <c r="Q105" s="22"/>
      <c r="R105" s="22"/>
      <c r="S105" s="143"/>
      <c r="T105" s="152"/>
      <c r="U105" s="152"/>
      <c r="V105" s="152"/>
      <c r="W105" s="7"/>
      <c r="X105" s="7"/>
      <c r="Y105" s="7"/>
      <c r="Z105" s="7"/>
      <c r="AA105" s="7"/>
    </row>
    <row r="106" spans="1:99" ht="10.5" customHeight="1" outlineLevel="4" x14ac:dyDescent="0.25">
      <c r="A106" s="136"/>
      <c r="B106" s="128"/>
      <c r="C106" s="129"/>
      <c r="D106" s="130"/>
      <c r="E106" s="172"/>
      <c r="F106" s="137"/>
      <c r="G106" s="113"/>
      <c r="H106" s="113"/>
      <c r="I106" s="113"/>
      <c r="J106" s="18" t="s">
        <v>44</v>
      </c>
      <c r="K106" s="22"/>
      <c r="L106" s="22"/>
      <c r="M106" s="31"/>
      <c r="N106" s="31"/>
      <c r="O106" s="31"/>
      <c r="P106" s="31"/>
      <c r="Q106" s="22"/>
      <c r="R106" s="22"/>
      <c r="S106" s="143"/>
      <c r="T106" s="152"/>
      <c r="U106" s="152"/>
      <c r="V106" s="152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</row>
    <row r="107" spans="1:99" ht="10.5" customHeight="1" outlineLevel="4" x14ac:dyDescent="0.25">
      <c r="A107" s="136"/>
      <c r="B107" s="128"/>
      <c r="C107" s="129"/>
      <c r="D107" s="130"/>
      <c r="E107" s="172"/>
      <c r="F107" s="137"/>
      <c r="G107" s="113"/>
      <c r="H107" s="113"/>
      <c r="I107" s="113"/>
      <c r="J107" s="24" t="s">
        <v>45</v>
      </c>
      <c r="K107" s="25">
        <f t="shared" ref="K107:R107" si="26">SUM(K103:K106)</f>
        <v>171000</v>
      </c>
      <c r="L107" s="25">
        <f t="shared" si="26"/>
        <v>55000</v>
      </c>
      <c r="M107" s="25">
        <f t="shared" si="26"/>
        <v>42000</v>
      </c>
      <c r="N107" s="25">
        <f t="shared" si="26"/>
        <v>42000</v>
      </c>
      <c r="O107" s="25">
        <f t="shared" si="26"/>
        <v>0</v>
      </c>
      <c r="P107" s="25">
        <f t="shared" si="26"/>
        <v>0</v>
      </c>
      <c r="Q107" s="25">
        <f t="shared" si="26"/>
        <v>57000</v>
      </c>
      <c r="R107" s="25">
        <f t="shared" si="26"/>
        <v>59000</v>
      </c>
      <c r="S107" s="143"/>
      <c r="T107" s="152"/>
      <c r="U107" s="152"/>
      <c r="V107" s="152"/>
      <c r="W107" s="7"/>
      <c r="X107" s="7"/>
      <c r="Y107" s="7"/>
      <c r="Z107" s="7"/>
      <c r="AA107" s="7"/>
    </row>
    <row r="108" spans="1:99" ht="9.75" customHeight="1" outlineLevel="4" x14ac:dyDescent="0.25">
      <c r="A108" s="127" t="s">
        <v>32</v>
      </c>
      <c r="B108" s="128" t="s">
        <v>54</v>
      </c>
      <c r="C108" s="129" t="s">
        <v>32</v>
      </c>
      <c r="D108" s="130" t="s">
        <v>30</v>
      </c>
      <c r="E108" s="131" t="s">
        <v>54</v>
      </c>
      <c r="F108" s="137" t="s">
        <v>104</v>
      </c>
      <c r="G108" s="113" t="s">
        <v>105</v>
      </c>
      <c r="H108" s="113" t="s">
        <v>58</v>
      </c>
      <c r="I108" s="113" t="s">
        <v>102</v>
      </c>
      <c r="J108" s="18" t="s">
        <v>40</v>
      </c>
      <c r="K108" s="19">
        <f>+L108+Q108+R108</f>
        <v>197958</v>
      </c>
      <c r="L108" s="19">
        <f>[1]bubiai!L103+[1]ginkunai!L108+[1]meskuiciai!L103+[1]kairiai!L103+[1]gruzdziai!L103+[1]sakyna!L103+[1]raudenai!L103+[1]kursenukaim!L103+[1]kuziai!L103+[1]siauliukaim!L103</f>
        <v>62886</v>
      </c>
      <c r="M108" s="109">
        <f>[1]bubiai!M103+[1]ginkunai!M108+[1]meskuiciai!M103+[1]kairiai!M103+[1]gruzdziai!M103+[1]sakyna!M103+[1]raudenai!M103+[1]kursenukaim!M103+[1]kuziai!M103+[1]siauliukaim!M103</f>
        <v>52978</v>
      </c>
      <c r="N108" s="109">
        <f>[1]bubiai!N103+[1]ginkunai!N108+[1]meskuiciai!N103+[1]kairiai!N103+[1]gruzdziai!N103+[1]sakyna!N103+[1]raudenai!N103+[1]kursenukaim!N103+[1]kuziai!N103+[1]siauliukaim!N103</f>
        <v>51778</v>
      </c>
      <c r="O108" s="19">
        <f>[1]bubiai!O103+[1]ginkunai!O108+[1]meskuiciai!O103+[1]kairiai!O103+[1]gruzdziai!O103+[1]sakyna!O103+[1]raudenai!O103+[1]kursenukaim!O103+[1]kuziai!O103+[1]siauliukaim!O103</f>
        <v>0</v>
      </c>
      <c r="P108" s="19">
        <f>[1]bubiai!P103+[1]ginkunai!P108+[1]meskuiciai!P103+[1]kairiai!P103+[1]gruzdziai!P103+[1]sakyna!P103+[1]raudenai!P103+[1]kursenukaim!P103+[1]kuziai!P103+[1]siauliukaim!P103</f>
        <v>1200</v>
      </c>
      <c r="Q108" s="19">
        <f>[1]bubiai!Q103+[1]ginkunai!Q108+[1]meskuiciai!Q103+[1]kairiai!Q103+[1]gruzdziai!Q103+[1]sakyna!Q103+[1]raudenai!Q103+[1]kursenukaim!Q103+[1]kuziai!Q103+[1]siauliukaim!Q103</f>
        <v>65668</v>
      </c>
      <c r="R108" s="19">
        <f>[1]bubiai!R103+[1]ginkunai!R108+[1]meskuiciai!R103+[1]kairiai!R103+[1]gruzdziai!R103+[1]sakyna!R103+[1]raudenai!R103+[1]kursenukaim!R103+[1]kuziai!R103+[1]siauliukaim!R103</f>
        <v>69404</v>
      </c>
      <c r="S108" s="143" t="s">
        <v>103</v>
      </c>
      <c r="T108" s="144">
        <f>[1]bubiai!T103+[1]ginkunai!T108+[1]meskuiciai!T103+[1]kairiai!T103+[1]gruzdziai!T103+[1]sakyna!T103+[1]raudenai!T103+[1]kursenukaim!T103+[1]kuziai!T103+[1]kursenum!T103+[1]siauliukaim!T103</f>
        <v>83.58</v>
      </c>
      <c r="U108" s="144">
        <f>[1]bubiai!U103+[1]ginkunai!U108+[1]meskuiciai!U103+[1]kairiai!U103+[1]gruzdziai!U103+[1]sakyna!U103+[1]raudenai!U103+[1]kursenukaim!U103+[1]kuziai!U103+[1]kursenum!U103+[1]siauliukaim!U103</f>
        <v>83.58</v>
      </c>
      <c r="V108" s="144">
        <f>[1]bubiai!V103+[1]ginkunai!V108+[1]meskuiciai!V103+[1]kairiai!V103+[1]gruzdziai!V103+[1]sakyna!V103+[1]raudenai!V103+[1]kursenukaim!V103+[1]kuziai!V103+[1]kursenum!V103+[1]siauliukaim!V103</f>
        <v>83.58</v>
      </c>
      <c r="W108" s="7"/>
      <c r="X108" s="7"/>
      <c r="Y108" s="7"/>
      <c r="Z108" s="7"/>
      <c r="AA108" s="7"/>
    </row>
    <row r="109" spans="1:99" ht="9.75" customHeight="1" outlineLevel="4" x14ac:dyDescent="0.25">
      <c r="A109" s="127"/>
      <c r="B109" s="128"/>
      <c r="C109" s="129"/>
      <c r="D109" s="130"/>
      <c r="E109" s="131"/>
      <c r="F109" s="137"/>
      <c r="G109" s="113"/>
      <c r="H109" s="113"/>
      <c r="I109" s="113"/>
      <c r="J109" s="21" t="s">
        <v>42</v>
      </c>
      <c r="K109" s="19"/>
      <c r="L109" s="19"/>
      <c r="M109" s="30"/>
      <c r="N109" s="30"/>
      <c r="O109" s="30"/>
      <c r="P109" s="30"/>
      <c r="Q109" s="19"/>
      <c r="R109" s="19"/>
      <c r="S109" s="143"/>
      <c r="T109" s="144"/>
      <c r="U109" s="144"/>
      <c r="V109" s="144"/>
      <c r="W109" s="7"/>
      <c r="X109" s="7"/>
      <c r="Y109" s="7"/>
      <c r="Z109" s="7"/>
      <c r="AA109" s="7"/>
    </row>
    <row r="110" spans="1:99" ht="9.75" customHeight="1" outlineLevel="4" x14ac:dyDescent="0.25">
      <c r="A110" s="127"/>
      <c r="B110" s="128"/>
      <c r="C110" s="129"/>
      <c r="D110" s="130"/>
      <c r="E110" s="131"/>
      <c r="F110" s="137"/>
      <c r="G110" s="113"/>
      <c r="H110" s="113"/>
      <c r="I110" s="113"/>
      <c r="J110" s="18" t="s">
        <v>43</v>
      </c>
      <c r="K110" s="22"/>
      <c r="L110" s="22"/>
      <c r="M110" s="31"/>
      <c r="N110" s="31"/>
      <c r="O110" s="31"/>
      <c r="P110" s="31"/>
      <c r="Q110" s="22"/>
      <c r="R110" s="22"/>
      <c r="S110" s="143"/>
      <c r="T110" s="144"/>
      <c r="U110" s="144"/>
      <c r="V110" s="144"/>
      <c r="W110" s="7"/>
      <c r="X110" s="7"/>
      <c r="Y110" s="7"/>
      <c r="Z110" s="7"/>
      <c r="AA110" s="7"/>
    </row>
    <row r="111" spans="1:99" ht="9.75" customHeight="1" outlineLevel="4" x14ac:dyDescent="0.25">
      <c r="A111" s="127"/>
      <c r="B111" s="128"/>
      <c r="C111" s="129"/>
      <c r="D111" s="130"/>
      <c r="E111" s="131"/>
      <c r="F111" s="137"/>
      <c r="G111" s="113"/>
      <c r="H111" s="113"/>
      <c r="I111" s="113"/>
      <c r="J111" s="18" t="s">
        <v>44</v>
      </c>
      <c r="K111" s="22"/>
      <c r="L111" s="22"/>
      <c r="M111" s="31"/>
      <c r="N111" s="31"/>
      <c r="O111" s="31"/>
      <c r="P111" s="31"/>
      <c r="Q111" s="22"/>
      <c r="R111" s="22"/>
      <c r="S111" s="143"/>
      <c r="T111" s="144"/>
      <c r="U111" s="144"/>
      <c r="V111" s="144"/>
      <c r="W111" s="7"/>
      <c r="X111" s="7"/>
      <c r="Y111" s="7"/>
      <c r="Z111" s="7"/>
      <c r="AA111" s="7"/>
    </row>
    <row r="112" spans="1:99" ht="9.75" customHeight="1" outlineLevel="4" x14ac:dyDescent="0.25">
      <c r="A112" s="127"/>
      <c r="B112" s="128"/>
      <c r="C112" s="129"/>
      <c r="D112" s="130"/>
      <c r="E112" s="131"/>
      <c r="F112" s="137"/>
      <c r="G112" s="113"/>
      <c r="H112" s="113"/>
      <c r="I112" s="113"/>
      <c r="J112" s="24" t="s">
        <v>45</v>
      </c>
      <c r="K112" s="25">
        <f t="shared" ref="K112:R112" si="27">SUM(K108:K111)</f>
        <v>197958</v>
      </c>
      <c r="L112" s="25">
        <f t="shared" si="27"/>
        <v>62886</v>
      </c>
      <c r="M112" s="25">
        <f t="shared" si="27"/>
        <v>52978</v>
      </c>
      <c r="N112" s="25">
        <f t="shared" si="27"/>
        <v>51778</v>
      </c>
      <c r="O112" s="25">
        <f t="shared" si="27"/>
        <v>0</v>
      </c>
      <c r="P112" s="25">
        <f t="shared" si="27"/>
        <v>1200</v>
      </c>
      <c r="Q112" s="25">
        <f t="shared" si="27"/>
        <v>65668</v>
      </c>
      <c r="R112" s="25">
        <f t="shared" si="27"/>
        <v>69404</v>
      </c>
      <c r="S112" s="143"/>
      <c r="T112" s="144"/>
      <c r="U112" s="144"/>
      <c r="V112" s="144"/>
      <c r="W112" s="7"/>
      <c r="X112" s="7"/>
      <c r="Y112" s="7"/>
      <c r="Z112" s="7"/>
      <c r="AA112" s="7"/>
    </row>
    <row r="113" spans="1:27" ht="9.75" customHeight="1" outlineLevel="4" x14ac:dyDescent="0.25">
      <c r="A113" s="10" t="s">
        <v>32</v>
      </c>
      <c r="B113" s="26" t="s">
        <v>54</v>
      </c>
      <c r="C113" s="13" t="s">
        <v>32</v>
      </c>
      <c r="D113" s="27" t="s">
        <v>30</v>
      </c>
      <c r="E113" s="168" t="s">
        <v>46</v>
      </c>
      <c r="F113" s="168"/>
      <c r="G113" s="168"/>
      <c r="H113" s="168"/>
      <c r="I113" s="168"/>
      <c r="J113" s="168"/>
      <c r="K113" s="28">
        <f t="shared" ref="K113:R113" si="28">K107+K112</f>
        <v>368958</v>
      </c>
      <c r="L113" s="28">
        <f t="shared" si="28"/>
        <v>117886</v>
      </c>
      <c r="M113" s="28">
        <f t="shared" si="28"/>
        <v>94978</v>
      </c>
      <c r="N113" s="28">
        <f t="shared" si="28"/>
        <v>93778</v>
      </c>
      <c r="O113" s="28">
        <f t="shared" si="28"/>
        <v>0</v>
      </c>
      <c r="P113" s="28">
        <f t="shared" si="28"/>
        <v>1200</v>
      </c>
      <c r="Q113" s="28">
        <f t="shared" si="28"/>
        <v>122668</v>
      </c>
      <c r="R113" s="28">
        <f t="shared" si="28"/>
        <v>128404</v>
      </c>
      <c r="S113" s="29"/>
      <c r="T113" s="29"/>
      <c r="U113" s="29"/>
      <c r="V113" s="29"/>
      <c r="W113" s="7"/>
      <c r="X113" s="7"/>
      <c r="Y113" s="7"/>
      <c r="Z113" s="7"/>
      <c r="AA113" s="7"/>
    </row>
    <row r="114" spans="1:27" ht="9.75" customHeight="1" outlineLevel="4" x14ac:dyDescent="0.25">
      <c r="A114" s="10" t="s">
        <v>32</v>
      </c>
      <c r="B114" s="15" t="s">
        <v>54</v>
      </c>
      <c r="C114" s="16" t="s">
        <v>32</v>
      </c>
      <c r="D114" s="17" t="s">
        <v>54</v>
      </c>
      <c r="E114" s="135" t="s">
        <v>106</v>
      </c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70"/>
      <c r="W114" s="7"/>
      <c r="X114" s="7"/>
      <c r="Y114" s="7"/>
      <c r="Z114" s="7"/>
      <c r="AA114" s="7"/>
    </row>
    <row r="115" spans="1:27" ht="9.75" customHeight="1" outlineLevel="4" x14ac:dyDescent="0.25">
      <c r="A115" s="171" t="s">
        <v>32</v>
      </c>
      <c r="B115" s="158" t="s">
        <v>54</v>
      </c>
      <c r="C115" s="159" t="s">
        <v>32</v>
      </c>
      <c r="D115" s="160" t="s">
        <v>54</v>
      </c>
      <c r="E115" s="161" t="s">
        <v>30</v>
      </c>
      <c r="F115" s="162" t="s">
        <v>107</v>
      </c>
      <c r="G115" s="163" t="s">
        <v>37</v>
      </c>
      <c r="H115" s="163" t="s">
        <v>108</v>
      </c>
      <c r="I115" s="163" t="s">
        <v>109</v>
      </c>
      <c r="J115" s="78" t="s">
        <v>40</v>
      </c>
      <c r="K115" s="79">
        <v>43100</v>
      </c>
      <c r="L115" s="80">
        <v>23972</v>
      </c>
      <c r="M115" s="80">
        <v>8100</v>
      </c>
      <c r="N115" s="80">
        <v>8100</v>
      </c>
      <c r="O115" s="80"/>
      <c r="P115" s="80"/>
      <c r="Q115" s="79">
        <v>23000</v>
      </c>
      <c r="R115" s="79">
        <v>23000</v>
      </c>
      <c r="S115" s="154" t="s">
        <v>110</v>
      </c>
      <c r="T115" s="156">
        <v>100</v>
      </c>
      <c r="U115" s="156">
        <v>100</v>
      </c>
      <c r="V115" s="156">
        <v>100</v>
      </c>
      <c r="W115" s="81"/>
      <c r="X115" s="7"/>
      <c r="Y115" s="7"/>
      <c r="Z115" s="7"/>
      <c r="AA115" s="7"/>
    </row>
    <row r="116" spans="1:27" ht="9.75" customHeight="1" outlineLevel="3" x14ac:dyDescent="0.25">
      <c r="A116" s="171"/>
      <c r="B116" s="158"/>
      <c r="C116" s="159"/>
      <c r="D116" s="160"/>
      <c r="E116" s="161"/>
      <c r="F116" s="162"/>
      <c r="G116" s="163"/>
      <c r="H116" s="163"/>
      <c r="I116" s="163"/>
      <c r="J116" s="82" t="s">
        <v>42</v>
      </c>
      <c r="K116" s="83"/>
      <c r="L116" s="83"/>
      <c r="M116" s="84"/>
      <c r="N116" s="84"/>
      <c r="O116" s="84"/>
      <c r="P116" s="84"/>
      <c r="Q116" s="83"/>
      <c r="R116" s="83"/>
      <c r="S116" s="154"/>
      <c r="T116" s="156"/>
      <c r="U116" s="156"/>
      <c r="V116" s="156"/>
      <c r="W116" s="81"/>
      <c r="X116" s="7"/>
      <c r="Y116" s="7"/>
      <c r="Z116" s="7"/>
      <c r="AA116" s="7"/>
    </row>
    <row r="117" spans="1:27" ht="9.75" customHeight="1" outlineLevel="4" x14ac:dyDescent="0.25">
      <c r="A117" s="171"/>
      <c r="B117" s="158"/>
      <c r="C117" s="159"/>
      <c r="D117" s="160"/>
      <c r="E117" s="161"/>
      <c r="F117" s="162"/>
      <c r="G117" s="163"/>
      <c r="H117" s="163"/>
      <c r="I117" s="163"/>
      <c r="J117" s="78" t="s">
        <v>43</v>
      </c>
      <c r="K117" s="79"/>
      <c r="L117" s="79"/>
      <c r="M117" s="80"/>
      <c r="N117" s="80"/>
      <c r="O117" s="80"/>
      <c r="P117" s="80"/>
      <c r="Q117" s="79"/>
      <c r="R117" s="79"/>
      <c r="S117" s="154"/>
      <c r="T117" s="156"/>
      <c r="U117" s="156"/>
      <c r="V117" s="156"/>
      <c r="W117" s="81"/>
      <c r="X117" s="7"/>
      <c r="Y117" s="7"/>
      <c r="Z117" s="7"/>
      <c r="AA117" s="7"/>
    </row>
    <row r="118" spans="1:27" ht="9.75" customHeight="1" outlineLevel="4" x14ac:dyDescent="0.25">
      <c r="A118" s="171"/>
      <c r="B118" s="158"/>
      <c r="C118" s="159"/>
      <c r="D118" s="160"/>
      <c r="E118" s="161"/>
      <c r="F118" s="162"/>
      <c r="G118" s="163"/>
      <c r="H118" s="163"/>
      <c r="I118" s="163"/>
      <c r="J118" s="78" t="s">
        <v>44</v>
      </c>
      <c r="K118" s="79"/>
      <c r="L118" s="79"/>
      <c r="M118" s="79"/>
      <c r="N118" s="79"/>
      <c r="O118" s="79"/>
      <c r="P118" s="79"/>
      <c r="Q118" s="79"/>
      <c r="R118" s="79"/>
      <c r="S118" s="154"/>
      <c r="T118" s="156"/>
      <c r="U118" s="156"/>
      <c r="V118" s="156"/>
      <c r="W118" s="81"/>
      <c r="X118" s="7"/>
      <c r="Y118" s="7"/>
      <c r="Z118" s="7"/>
      <c r="AA118" s="7"/>
    </row>
    <row r="119" spans="1:27" ht="9.75" customHeight="1" outlineLevel="4" x14ac:dyDescent="0.25">
      <c r="A119" s="171"/>
      <c r="B119" s="158"/>
      <c r="C119" s="159"/>
      <c r="D119" s="160"/>
      <c r="E119" s="161"/>
      <c r="F119" s="162"/>
      <c r="G119" s="163"/>
      <c r="H119" s="163"/>
      <c r="I119" s="163"/>
      <c r="J119" s="85" t="s">
        <v>45</v>
      </c>
      <c r="K119" s="86">
        <f t="shared" ref="K119:R119" si="29">SUM(K115:K118)</f>
        <v>43100</v>
      </c>
      <c r="L119" s="86">
        <f t="shared" si="29"/>
        <v>23972</v>
      </c>
      <c r="M119" s="86">
        <f t="shared" si="29"/>
        <v>8100</v>
      </c>
      <c r="N119" s="86">
        <f t="shared" si="29"/>
        <v>8100</v>
      </c>
      <c r="O119" s="86">
        <f t="shared" si="29"/>
        <v>0</v>
      </c>
      <c r="P119" s="86">
        <f t="shared" si="29"/>
        <v>0</v>
      </c>
      <c r="Q119" s="86">
        <f t="shared" si="29"/>
        <v>23000</v>
      </c>
      <c r="R119" s="86">
        <f t="shared" si="29"/>
        <v>23000</v>
      </c>
      <c r="S119" s="154"/>
      <c r="T119" s="156"/>
      <c r="U119" s="156"/>
      <c r="V119" s="156"/>
      <c r="W119" s="81"/>
      <c r="X119" s="7"/>
      <c r="Y119" s="7"/>
      <c r="Z119" s="7"/>
      <c r="AA119" s="7"/>
    </row>
    <row r="120" spans="1:27" ht="9.75" customHeight="1" outlineLevel="4" x14ac:dyDescent="0.25">
      <c r="A120" s="157" t="s">
        <v>32</v>
      </c>
      <c r="B120" s="158" t="s">
        <v>54</v>
      </c>
      <c r="C120" s="159" t="s">
        <v>32</v>
      </c>
      <c r="D120" s="160" t="s">
        <v>54</v>
      </c>
      <c r="E120" s="161" t="s">
        <v>54</v>
      </c>
      <c r="F120" s="162" t="s">
        <v>111</v>
      </c>
      <c r="G120" s="163" t="s">
        <v>37</v>
      </c>
      <c r="H120" s="163" t="s">
        <v>112</v>
      </c>
      <c r="I120" s="163" t="s">
        <v>109</v>
      </c>
      <c r="J120" s="78" t="s">
        <v>40</v>
      </c>
      <c r="K120" s="83">
        <v>2000</v>
      </c>
      <c r="L120" s="83"/>
      <c r="M120" s="84"/>
      <c r="N120" s="84"/>
      <c r="O120" s="84"/>
      <c r="P120" s="84"/>
      <c r="Q120" s="83">
        <v>1000</v>
      </c>
      <c r="R120" s="83">
        <v>1000</v>
      </c>
      <c r="S120" s="154" t="s">
        <v>113</v>
      </c>
      <c r="T120" s="156">
        <v>1</v>
      </c>
      <c r="U120" s="155"/>
      <c r="V120" s="155"/>
      <c r="W120" s="81"/>
      <c r="X120" s="7"/>
      <c r="Y120" s="7"/>
      <c r="Z120" s="7"/>
      <c r="AA120" s="7"/>
    </row>
    <row r="121" spans="1:27" ht="9.75" customHeight="1" outlineLevel="4" x14ac:dyDescent="0.25">
      <c r="A121" s="157"/>
      <c r="B121" s="158"/>
      <c r="C121" s="159"/>
      <c r="D121" s="160"/>
      <c r="E121" s="161"/>
      <c r="F121" s="162"/>
      <c r="G121" s="163"/>
      <c r="H121" s="163"/>
      <c r="I121" s="163"/>
      <c r="J121" s="82" t="s">
        <v>42</v>
      </c>
      <c r="K121" s="79"/>
      <c r="L121" s="79"/>
      <c r="M121" s="80"/>
      <c r="N121" s="80"/>
      <c r="O121" s="80"/>
      <c r="P121" s="80"/>
      <c r="Q121" s="79"/>
      <c r="R121" s="79"/>
      <c r="S121" s="154"/>
      <c r="T121" s="156"/>
      <c r="U121" s="155"/>
      <c r="V121" s="155"/>
      <c r="W121" s="81"/>
      <c r="X121" s="7"/>
      <c r="Y121" s="7"/>
      <c r="Z121" s="7"/>
      <c r="AA121" s="7"/>
    </row>
    <row r="122" spans="1:27" ht="9.75" customHeight="1" outlineLevel="4" x14ac:dyDescent="0.25">
      <c r="A122" s="157"/>
      <c r="B122" s="158"/>
      <c r="C122" s="159"/>
      <c r="D122" s="160"/>
      <c r="E122" s="161"/>
      <c r="F122" s="162"/>
      <c r="G122" s="163"/>
      <c r="H122" s="163"/>
      <c r="I122" s="163"/>
      <c r="J122" s="78" t="s">
        <v>43</v>
      </c>
      <c r="K122" s="79"/>
      <c r="L122" s="79"/>
      <c r="M122" s="80"/>
      <c r="N122" s="80"/>
      <c r="O122" s="80"/>
      <c r="P122" s="80"/>
      <c r="Q122" s="79"/>
      <c r="R122" s="79"/>
      <c r="S122" s="154"/>
      <c r="T122" s="156"/>
      <c r="U122" s="155"/>
      <c r="V122" s="155"/>
      <c r="W122" s="81"/>
      <c r="X122" s="7"/>
      <c r="Y122" s="7"/>
      <c r="Z122" s="7"/>
      <c r="AA122" s="7"/>
    </row>
    <row r="123" spans="1:27" ht="9.75" customHeight="1" outlineLevel="4" x14ac:dyDescent="0.25">
      <c r="A123" s="157"/>
      <c r="B123" s="158"/>
      <c r="C123" s="159"/>
      <c r="D123" s="160"/>
      <c r="E123" s="161"/>
      <c r="F123" s="162"/>
      <c r="G123" s="163"/>
      <c r="H123" s="163"/>
      <c r="I123" s="163"/>
      <c r="J123" s="78" t="s">
        <v>44</v>
      </c>
      <c r="K123" s="79"/>
      <c r="L123" s="79"/>
      <c r="M123" s="80"/>
      <c r="N123" s="80"/>
      <c r="O123" s="80"/>
      <c r="P123" s="80"/>
      <c r="Q123" s="79"/>
      <c r="R123" s="79"/>
      <c r="S123" s="165" t="s">
        <v>114</v>
      </c>
      <c r="T123" s="166"/>
      <c r="U123" s="167">
        <v>1</v>
      </c>
      <c r="V123" s="167">
        <v>1</v>
      </c>
      <c r="W123" s="81"/>
      <c r="X123" s="7"/>
      <c r="Y123" s="7"/>
      <c r="Z123" s="7"/>
      <c r="AA123" s="7"/>
    </row>
    <row r="124" spans="1:27" ht="9.75" customHeight="1" outlineLevel="4" x14ac:dyDescent="0.25">
      <c r="A124" s="157"/>
      <c r="B124" s="158"/>
      <c r="C124" s="159"/>
      <c r="D124" s="160"/>
      <c r="E124" s="161"/>
      <c r="F124" s="162"/>
      <c r="G124" s="163"/>
      <c r="H124" s="163"/>
      <c r="I124" s="163"/>
      <c r="J124" s="85" t="s">
        <v>45</v>
      </c>
      <c r="K124" s="86">
        <f t="shared" ref="K124:R124" si="30">SUM(K120:K123)</f>
        <v>2000</v>
      </c>
      <c r="L124" s="86">
        <f t="shared" si="30"/>
        <v>0</v>
      </c>
      <c r="M124" s="86">
        <f t="shared" si="30"/>
        <v>0</v>
      </c>
      <c r="N124" s="86">
        <f t="shared" si="30"/>
        <v>0</v>
      </c>
      <c r="O124" s="86">
        <f t="shared" si="30"/>
        <v>0</v>
      </c>
      <c r="P124" s="86">
        <f t="shared" si="30"/>
        <v>0</v>
      </c>
      <c r="Q124" s="86">
        <f t="shared" si="30"/>
        <v>1000</v>
      </c>
      <c r="R124" s="86">
        <f t="shared" si="30"/>
        <v>1000</v>
      </c>
      <c r="S124" s="165"/>
      <c r="T124" s="166"/>
      <c r="U124" s="167"/>
      <c r="V124" s="167"/>
      <c r="W124" s="81"/>
      <c r="X124" s="7"/>
      <c r="Y124" s="7"/>
      <c r="Z124" s="7"/>
      <c r="AA124" s="7"/>
    </row>
    <row r="125" spans="1:27" ht="9.75" customHeight="1" outlineLevel="4" x14ac:dyDescent="0.25">
      <c r="A125" s="157" t="s">
        <v>32</v>
      </c>
      <c r="B125" s="158" t="s">
        <v>54</v>
      </c>
      <c r="C125" s="159" t="s">
        <v>32</v>
      </c>
      <c r="D125" s="160" t="s">
        <v>54</v>
      </c>
      <c r="E125" s="161" t="s">
        <v>32</v>
      </c>
      <c r="F125" s="162" t="s">
        <v>115</v>
      </c>
      <c r="G125" s="163" t="s">
        <v>37</v>
      </c>
      <c r="H125" s="163" t="s">
        <v>116</v>
      </c>
      <c r="I125" s="163" t="s">
        <v>109</v>
      </c>
      <c r="J125" s="78" t="s">
        <v>40</v>
      </c>
      <c r="K125" s="79">
        <f>L125+Q125+R125</f>
        <v>10000</v>
      </c>
      <c r="L125" s="80"/>
      <c r="M125" s="80"/>
      <c r="N125" s="80"/>
      <c r="O125" s="80"/>
      <c r="P125" s="80"/>
      <c r="Q125" s="79">
        <v>5000</v>
      </c>
      <c r="R125" s="79">
        <v>5000</v>
      </c>
      <c r="S125" s="154" t="s">
        <v>117</v>
      </c>
      <c r="T125" s="156">
        <v>1</v>
      </c>
      <c r="U125" s="164"/>
      <c r="V125" s="164"/>
      <c r="W125" s="81"/>
      <c r="X125" s="7"/>
      <c r="Y125" s="7"/>
      <c r="Z125" s="7"/>
      <c r="AA125" s="7"/>
    </row>
    <row r="126" spans="1:27" ht="9.75" customHeight="1" outlineLevel="4" x14ac:dyDescent="0.25">
      <c r="A126" s="157"/>
      <c r="B126" s="158"/>
      <c r="C126" s="159"/>
      <c r="D126" s="160"/>
      <c r="E126" s="161"/>
      <c r="F126" s="162"/>
      <c r="G126" s="163"/>
      <c r="H126" s="163"/>
      <c r="I126" s="163"/>
      <c r="J126" s="82" t="s">
        <v>42</v>
      </c>
      <c r="K126" s="83"/>
      <c r="L126" s="83"/>
      <c r="M126" s="84"/>
      <c r="N126" s="84"/>
      <c r="O126" s="84"/>
      <c r="P126" s="84"/>
      <c r="Q126" s="83"/>
      <c r="R126" s="87"/>
      <c r="S126" s="154"/>
      <c r="T126" s="156"/>
      <c r="U126" s="164"/>
      <c r="V126" s="164"/>
      <c r="W126" s="81"/>
      <c r="X126" s="7"/>
      <c r="Y126" s="7"/>
      <c r="Z126" s="7"/>
      <c r="AA126" s="7"/>
    </row>
    <row r="127" spans="1:27" ht="9.75" customHeight="1" outlineLevel="4" x14ac:dyDescent="0.25">
      <c r="A127" s="157"/>
      <c r="B127" s="158"/>
      <c r="C127" s="159"/>
      <c r="D127" s="160"/>
      <c r="E127" s="161"/>
      <c r="F127" s="162"/>
      <c r="G127" s="163"/>
      <c r="H127" s="163"/>
      <c r="I127" s="163"/>
      <c r="J127" s="78" t="s">
        <v>43</v>
      </c>
      <c r="K127" s="79"/>
      <c r="L127" s="79"/>
      <c r="M127" s="80"/>
      <c r="N127" s="80"/>
      <c r="O127" s="80"/>
      <c r="P127" s="80"/>
      <c r="Q127" s="79"/>
      <c r="R127" s="79"/>
      <c r="S127" s="154"/>
      <c r="T127" s="156"/>
      <c r="U127" s="164"/>
      <c r="V127" s="164"/>
      <c r="W127" s="81"/>
      <c r="X127" s="7"/>
      <c r="Y127" s="7"/>
      <c r="Z127" s="7"/>
      <c r="AA127" s="7"/>
    </row>
    <row r="128" spans="1:27" ht="9.75" customHeight="1" outlineLevel="4" x14ac:dyDescent="0.25">
      <c r="A128" s="157"/>
      <c r="B128" s="158"/>
      <c r="C128" s="159"/>
      <c r="D128" s="160"/>
      <c r="E128" s="161"/>
      <c r="F128" s="162"/>
      <c r="G128" s="163"/>
      <c r="H128" s="163"/>
      <c r="I128" s="163"/>
      <c r="J128" s="78" t="s">
        <v>44</v>
      </c>
      <c r="K128" s="79"/>
      <c r="L128" s="79"/>
      <c r="M128" s="80"/>
      <c r="N128" s="80"/>
      <c r="O128" s="80"/>
      <c r="P128" s="80"/>
      <c r="Q128" s="79"/>
      <c r="R128" s="79"/>
      <c r="S128" s="165" t="s">
        <v>118</v>
      </c>
      <c r="T128" s="166"/>
      <c r="U128" s="167">
        <v>2</v>
      </c>
      <c r="V128" s="167">
        <v>2</v>
      </c>
      <c r="W128" s="81"/>
      <c r="X128" s="7"/>
      <c r="Y128" s="7"/>
      <c r="Z128" s="7"/>
      <c r="AA128" s="7"/>
    </row>
    <row r="129" spans="1:99" ht="9.75" customHeight="1" outlineLevel="4" x14ac:dyDescent="0.25">
      <c r="A129" s="157"/>
      <c r="B129" s="158"/>
      <c r="C129" s="159"/>
      <c r="D129" s="160"/>
      <c r="E129" s="161"/>
      <c r="F129" s="162"/>
      <c r="G129" s="163"/>
      <c r="H129" s="163"/>
      <c r="I129" s="163"/>
      <c r="J129" s="85" t="s">
        <v>45</v>
      </c>
      <c r="K129" s="86">
        <f t="shared" ref="K129:R129" si="31">SUM(K125:K128)</f>
        <v>10000</v>
      </c>
      <c r="L129" s="86">
        <f t="shared" si="31"/>
        <v>0</v>
      </c>
      <c r="M129" s="86">
        <f t="shared" si="31"/>
        <v>0</v>
      </c>
      <c r="N129" s="86">
        <f t="shared" si="31"/>
        <v>0</v>
      </c>
      <c r="O129" s="86">
        <f t="shared" si="31"/>
        <v>0</v>
      </c>
      <c r="P129" s="86">
        <f t="shared" si="31"/>
        <v>0</v>
      </c>
      <c r="Q129" s="86">
        <f t="shared" si="31"/>
        <v>5000</v>
      </c>
      <c r="R129" s="86">
        <f t="shared" si="31"/>
        <v>5000</v>
      </c>
      <c r="S129" s="165"/>
      <c r="T129" s="166"/>
      <c r="U129" s="167"/>
      <c r="V129" s="167"/>
      <c r="W129" s="81"/>
      <c r="X129" s="7"/>
      <c r="Y129" s="7"/>
      <c r="Z129" s="7"/>
      <c r="AA129" s="7"/>
    </row>
    <row r="130" spans="1:99" ht="9.75" customHeight="1" outlineLevel="4" x14ac:dyDescent="0.25">
      <c r="A130" s="157" t="s">
        <v>32</v>
      </c>
      <c r="B130" s="158" t="s">
        <v>54</v>
      </c>
      <c r="C130" s="159" t="s">
        <v>32</v>
      </c>
      <c r="D130" s="160" t="s">
        <v>54</v>
      </c>
      <c r="E130" s="161" t="s">
        <v>47</v>
      </c>
      <c r="F130" s="162" t="s">
        <v>119</v>
      </c>
      <c r="G130" s="163" t="s">
        <v>37</v>
      </c>
      <c r="H130" s="163" t="s">
        <v>112</v>
      </c>
      <c r="I130" s="163" t="s">
        <v>109</v>
      </c>
      <c r="J130" s="78" t="s">
        <v>40</v>
      </c>
      <c r="K130" s="83">
        <v>2000</v>
      </c>
      <c r="L130" s="83"/>
      <c r="M130" s="84"/>
      <c r="N130" s="84"/>
      <c r="O130" s="84"/>
      <c r="P130" s="84"/>
      <c r="Q130" s="83">
        <v>1000</v>
      </c>
      <c r="R130" s="83">
        <v>1000</v>
      </c>
      <c r="S130" s="154" t="s">
        <v>120</v>
      </c>
      <c r="T130" s="155"/>
      <c r="U130" s="156">
        <v>1000</v>
      </c>
      <c r="V130" s="156">
        <v>1000</v>
      </c>
      <c r="W130" s="81"/>
      <c r="X130" s="7"/>
      <c r="Y130" s="7"/>
      <c r="Z130" s="7"/>
      <c r="AA130" s="7"/>
    </row>
    <row r="131" spans="1:99" ht="9.75" customHeight="1" outlineLevel="4" x14ac:dyDescent="0.25">
      <c r="A131" s="157"/>
      <c r="B131" s="158"/>
      <c r="C131" s="159"/>
      <c r="D131" s="160"/>
      <c r="E131" s="161"/>
      <c r="F131" s="162"/>
      <c r="G131" s="163"/>
      <c r="H131" s="163"/>
      <c r="I131" s="163"/>
      <c r="J131" s="82" t="s">
        <v>42</v>
      </c>
      <c r="K131" s="79"/>
      <c r="L131" s="79"/>
      <c r="M131" s="80"/>
      <c r="N131" s="80"/>
      <c r="O131" s="80"/>
      <c r="P131" s="80"/>
      <c r="Q131" s="79"/>
      <c r="R131" s="79"/>
      <c r="S131" s="154"/>
      <c r="T131" s="155"/>
      <c r="U131" s="156"/>
      <c r="V131" s="156"/>
      <c r="W131" s="81"/>
      <c r="X131" s="7"/>
      <c r="Y131" s="7"/>
      <c r="Z131" s="7"/>
      <c r="AA131" s="7"/>
    </row>
    <row r="132" spans="1:99" ht="9.75" customHeight="1" outlineLevel="4" x14ac:dyDescent="0.25">
      <c r="A132" s="157"/>
      <c r="B132" s="158"/>
      <c r="C132" s="159"/>
      <c r="D132" s="160"/>
      <c r="E132" s="161"/>
      <c r="F132" s="162"/>
      <c r="G132" s="163"/>
      <c r="H132" s="163"/>
      <c r="I132" s="163"/>
      <c r="J132" s="78" t="s">
        <v>43</v>
      </c>
      <c r="K132" s="79"/>
      <c r="L132" s="79"/>
      <c r="M132" s="80"/>
      <c r="N132" s="80"/>
      <c r="O132" s="80"/>
      <c r="P132" s="80"/>
      <c r="Q132" s="79"/>
      <c r="R132" s="79"/>
      <c r="S132" s="154"/>
      <c r="T132" s="155"/>
      <c r="U132" s="156"/>
      <c r="V132" s="156"/>
      <c r="W132" s="81"/>
      <c r="X132" s="7"/>
      <c r="Y132" s="7"/>
      <c r="Z132" s="7"/>
      <c r="AA132" s="7"/>
    </row>
    <row r="133" spans="1:99" ht="9.75" customHeight="1" outlineLevel="4" x14ac:dyDescent="0.25">
      <c r="A133" s="157"/>
      <c r="B133" s="158"/>
      <c r="C133" s="159"/>
      <c r="D133" s="160"/>
      <c r="E133" s="161"/>
      <c r="F133" s="162"/>
      <c r="G133" s="163"/>
      <c r="H133" s="163"/>
      <c r="I133" s="163"/>
      <c r="J133" s="78" t="s">
        <v>44</v>
      </c>
      <c r="K133" s="79"/>
      <c r="L133" s="79"/>
      <c r="M133" s="80"/>
      <c r="N133" s="80"/>
      <c r="O133" s="80"/>
      <c r="P133" s="80"/>
      <c r="Q133" s="79"/>
      <c r="R133" s="79"/>
      <c r="S133" s="154"/>
      <c r="T133" s="155"/>
      <c r="U133" s="156"/>
      <c r="V133" s="156"/>
      <c r="W133" s="81"/>
      <c r="X133" s="7"/>
      <c r="Y133" s="7"/>
      <c r="Z133" s="7"/>
      <c r="AA133" s="7"/>
    </row>
    <row r="134" spans="1:99" ht="9.75" customHeight="1" outlineLevel="4" x14ac:dyDescent="0.25">
      <c r="A134" s="157"/>
      <c r="B134" s="158"/>
      <c r="C134" s="159"/>
      <c r="D134" s="160"/>
      <c r="E134" s="161"/>
      <c r="F134" s="162"/>
      <c r="G134" s="163"/>
      <c r="H134" s="163"/>
      <c r="I134" s="163"/>
      <c r="J134" s="85" t="s">
        <v>45</v>
      </c>
      <c r="K134" s="86">
        <f t="shared" ref="K134:R134" si="32">SUM(K130:K133)</f>
        <v>2000</v>
      </c>
      <c r="L134" s="86">
        <f t="shared" si="32"/>
        <v>0</v>
      </c>
      <c r="M134" s="86">
        <f t="shared" si="32"/>
        <v>0</v>
      </c>
      <c r="N134" s="86">
        <f t="shared" si="32"/>
        <v>0</v>
      </c>
      <c r="O134" s="86">
        <f t="shared" si="32"/>
        <v>0</v>
      </c>
      <c r="P134" s="86">
        <f t="shared" si="32"/>
        <v>0</v>
      </c>
      <c r="Q134" s="86">
        <f t="shared" si="32"/>
        <v>1000</v>
      </c>
      <c r="R134" s="86">
        <f t="shared" si="32"/>
        <v>1000</v>
      </c>
      <c r="S134" s="154"/>
      <c r="T134" s="155"/>
      <c r="U134" s="156"/>
      <c r="V134" s="156"/>
      <c r="W134" s="81"/>
      <c r="X134" s="7"/>
      <c r="Y134" s="7"/>
      <c r="Z134" s="7"/>
      <c r="AA134" s="7"/>
    </row>
    <row r="135" spans="1:99" ht="9.75" customHeight="1" outlineLevel="4" x14ac:dyDescent="0.25">
      <c r="A135" s="157" t="s">
        <v>32</v>
      </c>
      <c r="B135" s="158" t="s">
        <v>54</v>
      </c>
      <c r="C135" s="159" t="s">
        <v>32</v>
      </c>
      <c r="D135" s="160" t="s">
        <v>54</v>
      </c>
      <c r="E135" s="161" t="s">
        <v>121</v>
      </c>
      <c r="F135" s="162" t="s">
        <v>122</v>
      </c>
      <c r="G135" s="163" t="s">
        <v>37</v>
      </c>
      <c r="H135" s="163" t="s">
        <v>112</v>
      </c>
      <c r="I135" s="163" t="s">
        <v>109</v>
      </c>
      <c r="J135" s="78" t="s">
        <v>40</v>
      </c>
      <c r="K135" s="83">
        <v>5000</v>
      </c>
      <c r="L135" s="83"/>
      <c r="M135" s="84"/>
      <c r="N135" s="84"/>
      <c r="O135" s="84"/>
      <c r="P135" s="84"/>
      <c r="Q135" s="83"/>
      <c r="R135" s="83">
        <v>5000</v>
      </c>
      <c r="S135" s="154" t="s">
        <v>123</v>
      </c>
      <c r="T135" s="155"/>
      <c r="U135" s="155"/>
      <c r="V135" s="156">
        <v>1</v>
      </c>
      <c r="W135" s="81"/>
      <c r="X135" s="7"/>
      <c r="Y135" s="7"/>
      <c r="Z135" s="7"/>
      <c r="AA135" s="7"/>
    </row>
    <row r="136" spans="1:99" ht="9.75" customHeight="1" outlineLevel="4" x14ac:dyDescent="0.25">
      <c r="A136" s="157"/>
      <c r="B136" s="158"/>
      <c r="C136" s="159"/>
      <c r="D136" s="160"/>
      <c r="E136" s="161"/>
      <c r="F136" s="162"/>
      <c r="G136" s="163"/>
      <c r="H136" s="163"/>
      <c r="I136" s="163"/>
      <c r="J136" s="82" t="s">
        <v>42</v>
      </c>
      <c r="K136" s="79"/>
      <c r="L136" s="79"/>
      <c r="M136" s="80"/>
      <c r="N136" s="80"/>
      <c r="O136" s="80"/>
      <c r="P136" s="80"/>
      <c r="Q136" s="79"/>
      <c r="R136" s="79"/>
      <c r="S136" s="154"/>
      <c r="T136" s="155"/>
      <c r="U136" s="155"/>
      <c r="V136" s="156"/>
      <c r="W136" s="81"/>
      <c r="X136" s="7"/>
      <c r="Y136" s="7"/>
      <c r="Z136" s="7"/>
      <c r="AA136" s="7"/>
    </row>
    <row r="137" spans="1:99" ht="9.75" customHeight="1" outlineLevel="4" x14ac:dyDescent="0.25">
      <c r="A137" s="157"/>
      <c r="B137" s="158"/>
      <c r="C137" s="159"/>
      <c r="D137" s="160"/>
      <c r="E137" s="161"/>
      <c r="F137" s="162"/>
      <c r="G137" s="163"/>
      <c r="H137" s="163"/>
      <c r="I137" s="163"/>
      <c r="J137" s="78" t="s">
        <v>43</v>
      </c>
      <c r="K137" s="79"/>
      <c r="L137" s="79"/>
      <c r="M137" s="80"/>
      <c r="N137" s="80"/>
      <c r="O137" s="80"/>
      <c r="P137" s="80"/>
      <c r="Q137" s="79"/>
      <c r="R137" s="79"/>
      <c r="S137" s="154"/>
      <c r="T137" s="155"/>
      <c r="U137" s="155"/>
      <c r="V137" s="156"/>
      <c r="W137" s="81"/>
      <c r="X137" s="7"/>
      <c r="Y137" s="7"/>
      <c r="Z137" s="7"/>
      <c r="AA137" s="7"/>
    </row>
    <row r="138" spans="1:99" ht="10.5" customHeight="1" outlineLevel="4" x14ac:dyDescent="0.25">
      <c r="A138" s="157"/>
      <c r="B138" s="158"/>
      <c r="C138" s="159"/>
      <c r="D138" s="160"/>
      <c r="E138" s="161"/>
      <c r="F138" s="162"/>
      <c r="G138" s="163"/>
      <c r="H138" s="163"/>
      <c r="I138" s="163"/>
      <c r="J138" s="78" t="s">
        <v>44</v>
      </c>
      <c r="K138" s="79"/>
      <c r="L138" s="79"/>
      <c r="M138" s="80"/>
      <c r="N138" s="80"/>
      <c r="O138" s="80"/>
      <c r="P138" s="80"/>
      <c r="Q138" s="79"/>
      <c r="R138" s="79"/>
      <c r="S138" s="154"/>
      <c r="T138" s="155"/>
      <c r="U138" s="155"/>
      <c r="V138" s="156"/>
      <c r="W138" s="81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</row>
    <row r="139" spans="1:99" ht="9.75" customHeight="1" outlineLevel="4" x14ac:dyDescent="0.25">
      <c r="A139" s="157"/>
      <c r="B139" s="158"/>
      <c r="C139" s="159"/>
      <c r="D139" s="160"/>
      <c r="E139" s="161"/>
      <c r="F139" s="162"/>
      <c r="G139" s="163"/>
      <c r="H139" s="163"/>
      <c r="I139" s="163"/>
      <c r="J139" s="85" t="s">
        <v>45</v>
      </c>
      <c r="K139" s="86">
        <f t="shared" ref="K139:R139" si="33">SUM(K135:K138)</f>
        <v>5000</v>
      </c>
      <c r="L139" s="86">
        <f t="shared" si="33"/>
        <v>0</v>
      </c>
      <c r="M139" s="86">
        <f t="shared" si="33"/>
        <v>0</v>
      </c>
      <c r="N139" s="86">
        <f t="shared" si="33"/>
        <v>0</v>
      </c>
      <c r="O139" s="86">
        <f t="shared" si="33"/>
        <v>0</v>
      </c>
      <c r="P139" s="86">
        <f t="shared" si="33"/>
        <v>0</v>
      </c>
      <c r="Q139" s="86">
        <f t="shared" si="33"/>
        <v>0</v>
      </c>
      <c r="R139" s="86">
        <f t="shared" si="33"/>
        <v>5000</v>
      </c>
      <c r="S139" s="154"/>
      <c r="T139" s="155"/>
      <c r="U139" s="155"/>
      <c r="V139" s="156"/>
      <c r="W139" s="81"/>
      <c r="X139" s="7"/>
      <c r="Y139" s="7"/>
      <c r="Z139" s="7"/>
      <c r="AA139" s="7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</row>
    <row r="140" spans="1:99" ht="9.75" customHeight="1" outlineLevel="4" x14ac:dyDescent="0.25">
      <c r="A140" s="10" t="s">
        <v>32</v>
      </c>
      <c r="B140" s="26" t="s">
        <v>54</v>
      </c>
      <c r="C140" s="13" t="s">
        <v>32</v>
      </c>
      <c r="D140" s="27" t="s">
        <v>54</v>
      </c>
      <c r="E140" s="118" t="s">
        <v>46</v>
      </c>
      <c r="F140" s="118"/>
      <c r="G140" s="118"/>
      <c r="H140" s="118"/>
      <c r="I140" s="118"/>
      <c r="J140" s="118"/>
      <c r="K140" s="28">
        <f t="shared" ref="K140:R140" si="34">K119+K139+K134+K129+K124</f>
        <v>62100</v>
      </c>
      <c r="L140" s="28">
        <f t="shared" si="34"/>
        <v>23972</v>
      </c>
      <c r="M140" s="28">
        <f t="shared" si="34"/>
        <v>8100</v>
      </c>
      <c r="N140" s="28">
        <f t="shared" si="34"/>
        <v>8100</v>
      </c>
      <c r="O140" s="28">
        <f t="shared" si="34"/>
        <v>0</v>
      </c>
      <c r="P140" s="28">
        <f t="shared" si="34"/>
        <v>0</v>
      </c>
      <c r="Q140" s="28">
        <f t="shared" si="34"/>
        <v>30000</v>
      </c>
      <c r="R140" s="28">
        <f t="shared" si="34"/>
        <v>35000</v>
      </c>
      <c r="S140" s="29"/>
      <c r="T140" s="29"/>
      <c r="U140" s="29"/>
      <c r="V140" s="29"/>
      <c r="W140" s="7"/>
      <c r="X140" s="7"/>
      <c r="Y140" s="7"/>
      <c r="Z140" s="7"/>
      <c r="AA140" s="7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</row>
    <row r="141" spans="1:99" ht="9.75" customHeight="1" outlineLevel="4" x14ac:dyDescent="0.25">
      <c r="A141" s="10" t="s">
        <v>32</v>
      </c>
      <c r="B141" s="15" t="s">
        <v>54</v>
      </c>
      <c r="C141" s="16" t="s">
        <v>32</v>
      </c>
      <c r="D141" s="17" t="s">
        <v>32</v>
      </c>
      <c r="E141" s="135" t="s">
        <v>124</v>
      </c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88"/>
      <c r="T141" s="88"/>
      <c r="U141" s="88"/>
      <c r="V141" s="89"/>
      <c r="W141" s="7"/>
      <c r="X141" s="7"/>
      <c r="Y141" s="7"/>
      <c r="Z141" s="7"/>
      <c r="AA141" s="7"/>
    </row>
    <row r="142" spans="1:99" ht="9.75" customHeight="1" outlineLevel="4" x14ac:dyDescent="0.25">
      <c r="A142" s="136" t="s">
        <v>32</v>
      </c>
      <c r="B142" s="128" t="s">
        <v>54</v>
      </c>
      <c r="C142" s="129" t="s">
        <v>32</v>
      </c>
      <c r="D142" s="130" t="s">
        <v>32</v>
      </c>
      <c r="E142" s="131" t="s">
        <v>30</v>
      </c>
      <c r="F142" s="137" t="s">
        <v>125</v>
      </c>
      <c r="G142" s="113" t="s">
        <v>37</v>
      </c>
      <c r="H142" s="113" t="s">
        <v>78</v>
      </c>
      <c r="I142" s="113" t="s">
        <v>39</v>
      </c>
      <c r="J142" s="18" t="s">
        <v>40</v>
      </c>
      <c r="K142" s="19">
        <f>L142+Q142+R142</f>
        <v>182800</v>
      </c>
      <c r="L142" s="22">
        <f>[1]bubiai!L137+[1]ginkunai!L142+[1]meskuiciai!L137+[1]kairiai!L137+[1]gruzdziai!L137+[1]sakyna!L137+[1]raudenai!L137+[1]kursenukaim!L137+[1]kuziai!L137+[1]kursenum!L137+[1]siauliukaim!L137</f>
        <v>38100</v>
      </c>
      <c r="M142" s="20">
        <f>[1]bubiai!M137+[1]ginkunai!M142+[1]meskuiciai!M137+[1]kairiai!M137+[1]gruzdziai!M137+[1]sakyna!M137+[1]raudenai!M137+[1]kursenukaim!M137+[1]kuziai!M137+[1]siauliukaim!M137</f>
        <v>22900</v>
      </c>
      <c r="N142" s="20">
        <f>[1]bubiai!N137+[1]ginkunai!N142+[1]meskuiciai!N137+[1]kairiai!N137+[1]gruzdziai!N137+[1]sakyna!N137+[1]raudenai!N137+[1]kursenukaim!N137+[1]kuziai!N137+[1]siauliukaim!N137</f>
        <v>0</v>
      </c>
      <c r="O142" s="20">
        <f>[1]bubiai!O137+[1]ginkunai!O142+[1]meskuiciai!O137+[1]kairiai!O137+[1]gruzdziai!O137+[1]sakyna!O137+[1]raudenai!O137+[1]kursenukaim!O137+[1]kuziai!O137+[1]siauliukaim!O137</f>
        <v>0</v>
      </c>
      <c r="P142" s="20">
        <f>[1]bubiai!P137+[1]ginkunai!P142+[1]meskuiciai!P137+[1]kairiai!P137+[1]gruzdziai!P137+[1]sakyna!P137+[1]raudenai!P137+[1]kursenukaim!P137+[1]kuziai!P137+[1]siauliukaim!P137</f>
        <v>22900</v>
      </c>
      <c r="Q142" s="22">
        <f>[1]bubiai!Q137+[1]ginkunai!Q142+[1]meskuiciai!Q137+[1]kairiai!Q137+[1]gruzdziai!Q137+[1]sakyna!Q137+[1]raudenai!Q137+[1]kursenukaim!Q137+[1]kuziai!Q137+[1]kursenum!Q137+[1]siauliukaim!Q137</f>
        <v>84200</v>
      </c>
      <c r="R142" s="22">
        <f>[1]bubiai!R137+[1]ginkunai!R142+[1]meskuiciai!R137+[1]kairiai!R137+[1]gruzdziai!R137+[1]sakyna!R137+[1]raudenai!R137+[1]kursenukaim!R137+[1]kuziai!R137+[1]kursenum!R137+[1]siauliukaim!R137</f>
        <v>60500</v>
      </c>
      <c r="S142" s="143" t="s">
        <v>126</v>
      </c>
      <c r="T142" s="144">
        <f>[1]bubiai!T137+[1]ginkunai!T142+[1]meskuiciai!T137+[1]kairiai!T137+[1]gruzdziai!T137+[1]sakyna!T137+[1]raudenai!T137+[1]kursenukaim!T137+[1]kuziai!T137+[1]kursenum!T137+[1]siauliukaim!T137</f>
        <v>16</v>
      </c>
      <c r="U142" s="144">
        <f>[1]bubiai!U137+[1]ginkunai!U142+[1]meskuiciai!U137+[1]kairiai!U137+[1]gruzdziai!U137+[1]sakyna!U137+[1]raudenai!U137+[1]kursenukaim!U137+[1]kuziai!U137+[1]kursenum!U137+[1]siauliukaim!U137</f>
        <v>17</v>
      </c>
      <c r="V142" s="144">
        <f>[1]bubiai!V137+[1]ginkunai!V142+[1]meskuiciai!V137+[1]kairiai!V137+[1]gruzdziai!V137+[1]sakyna!V137+[1]raudenai!V137+[1]kursenukaim!V137+[1]kuziai!V137+[1]kursenum!V137+[1]siauliukaim!V137</f>
        <v>24</v>
      </c>
      <c r="W142" s="7"/>
      <c r="X142" s="7"/>
      <c r="Y142" s="7"/>
      <c r="Z142" s="7"/>
      <c r="AA142" s="7"/>
    </row>
    <row r="143" spans="1:99" ht="11.25" customHeight="1" outlineLevel="4" x14ac:dyDescent="0.25">
      <c r="A143" s="136"/>
      <c r="B143" s="128"/>
      <c r="C143" s="129"/>
      <c r="D143" s="130"/>
      <c r="E143" s="131"/>
      <c r="F143" s="137"/>
      <c r="G143" s="113"/>
      <c r="H143" s="113"/>
      <c r="I143" s="113"/>
      <c r="J143" s="21" t="s">
        <v>42</v>
      </c>
      <c r="K143" s="57"/>
      <c r="L143" s="70"/>
      <c r="M143" s="23"/>
      <c r="N143" s="23"/>
      <c r="O143" s="110"/>
      <c r="P143" s="110"/>
      <c r="Q143" s="70"/>
      <c r="R143" s="70"/>
      <c r="S143" s="143"/>
      <c r="T143" s="144"/>
      <c r="U143" s="144"/>
      <c r="V143" s="144"/>
      <c r="W143" s="7"/>
      <c r="X143" s="7"/>
      <c r="Y143" s="7"/>
      <c r="Z143" s="7"/>
      <c r="AA143" s="7"/>
    </row>
    <row r="144" spans="1:99" ht="9.75" customHeight="1" outlineLevel="4" x14ac:dyDescent="0.25">
      <c r="A144" s="136"/>
      <c r="B144" s="128"/>
      <c r="C144" s="129"/>
      <c r="D144" s="130"/>
      <c r="E144" s="131"/>
      <c r="F144" s="137"/>
      <c r="G144" s="113"/>
      <c r="H144" s="113"/>
      <c r="I144" s="113"/>
      <c r="J144" s="18" t="s">
        <v>43</v>
      </c>
      <c r="K144" s="22"/>
      <c r="L144" s="22"/>
      <c r="M144" s="31"/>
      <c r="N144" s="31"/>
      <c r="O144" s="31"/>
      <c r="P144" s="31"/>
      <c r="Q144" s="22"/>
      <c r="R144" s="22"/>
      <c r="S144" s="143"/>
      <c r="T144" s="144"/>
      <c r="U144" s="144"/>
      <c r="V144" s="144"/>
      <c r="W144" s="7"/>
      <c r="X144" s="7"/>
      <c r="Y144" s="7"/>
      <c r="Z144" s="7"/>
      <c r="AA144" s="7"/>
    </row>
    <row r="145" spans="1:27" ht="9.75" customHeight="1" outlineLevel="4" x14ac:dyDescent="0.25">
      <c r="A145" s="136"/>
      <c r="B145" s="128"/>
      <c r="C145" s="129"/>
      <c r="D145" s="130"/>
      <c r="E145" s="131"/>
      <c r="F145" s="137"/>
      <c r="G145" s="113"/>
      <c r="H145" s="113"/>
      <c r="I145" s="113"/>
      <c r="J145" s="18" t="s">
        <v>44</v>
      </c>
      <c r="K145" s="22"/>
      <c r="L145" s="22"/>
      <c r="M145" s="22"/>
      <c r="N145" s="22"/>
      <c r="O145" s="22"/>
      <c r="P145" s="22"/>
      <c r="Q145" s="22"/>
      <c r="R145" s="22"/>
      <c r="S145" s="143"/>
      <c r="T145" s="144"/>
      <c r="U145" s="144"/>
      <c r="V145" s="144"/>
      <c r="W145" s="7"/>
      <c r="X145" s="7"/>
      <c r="Y145" s="7"/>
      <c r="Z145" s="7"/>
      <c r="AA145" s="7"/>
    </row>
    <row r="146" spans="1:27" ht="9.75" customHeight="1" outlineLevel="4" x14ac:dyDescent="0.25">
      <c r="A146" s="136"/>
      <c r="B146" s="128"/>
      <c r="C146" s="129"/>
      <c r="D146" s="130"/>
      <c r="E146" s="131"/>
      <c r="F146" s="137"/>
      <c r="G146" s="113"/>
      <c r="H146" s="113"/>
      <c r="I146" s="113"/>
      <c r="J146" s="24" t="s">
        <v>45</v>
      </c>
      <c r="K146" s="25">
        <f t="shared" ref="K146:R146" si="35">SUM(K142:K145)</f>
        <v>182800</v>
      </c>
      <c r="L146" s="25">
        <f t="shared" si="35"/>
        <v>38100</v>
      </c>
      <c r="M146" s="25">
        <f t="shared" si="35"/>
        <v>22900</v>
      </c>
      <c r="N146" s="25">
        <f t="shared" si="35"/>
        <v>0</v>
      </c>
      <c r="O146" s="25">
        <f t="shared" si="35"/>
        <v>0</v>
      </c>
      <c r="P146" s="25">
        <f t="shared" si="35"/>
        <v>22900</v>
      </c>
      <c r="Q146" s="25">
        <f t="shared" si="35"/>
        <v>84200</v>
      </c>
      <c r="R146" s="25">
        <f t="shared" si="35"/>
        <v>60500</v>
      </c>
      <c r="S146" s="143"/>
      <c r="T146" s="144"/>
      <c r="U146" s="144"/>
      <c r="V146" s="144"/>
      <c r="W146" s="7"/>
      <c r="X146" s="7"/>
      <c r="Y146" s="7"/>
      <c r="Z146" s="7"/>
      <c r="AA146" s="7"/>
    </row>
    <row r="147" spans="1:27" ht="9.75" customHeight="1" outlineLevel="4" x14ac:dyDescent="0.25">
      <c r="A147" s="127" t="s">
        <v>32</v>
      </c>
      <c r="B147" s="128" t="s">
        <v>54</v>
      </c>
      <c r="C147" s="129" t="s">
        <v>32</v>
      </c>
      <c r="D147" s="130" t="s">
        <v>32</v>
      </c>
      <c r="E147" s="131" t="s">
        <v>54</v>
      </c>
      <c r="F147" s="133" t="s">
        <v>127</v>
      </c>
      <c r="G147" s="113" t="s">
        <v>37</v>
      </c>
      <c r="H147" s="113" t="s">
        <v>78</v>
      </c>
      <c r="I147" s="113" t="s">
        <v>39</v>
      </c>
      <c r="J147" s="18" t="s">
        <v>40</v>
      </c>
      <c r="K147" s="19">
        <f>+L147+Q147+R147</f>
        <v>137795</v>
      </c>
      <c r="L147" s="30">
        <f>[1]bubiai!L142+[1]ginkunai!L147+[1]meskuiciai!L142+[1]kairiai!L142+[1]gruzdziai!L142+[1]sakyna!L142+[1]raudenai!L142+[1]kursenukaim!L142+[1]kuziai!L142+[1]kursenum!L142+[1]siauliukaim!L142</f>
        <v>40995</v>
      </c>
      <c r="M147" s="30">
        <f>[1]bubiai!M142+[1]ginkunai!M147+[1]meskuiciai!M142+[1]kairiai!M142+[1]gruzdziai!M142+[1]sakyna!M142+[1]raudenai!M142+[1]kursenukaim!M142+[1]kuziai!M142+[1]kursenum!M142+[1]siauliukaim!M142</f>
        <v>31164</v>
      </c>
      <c r="N147" s="30">
        <f>[1]bubiai!N142+[1]ginkunai!N147+[1]meskuiciai!N142+[1]kairiai!N142+[1]gruzdziai!N142+[1]sakyna!N142+[1]raudenai!N142+[1]kursenukaim!N142+[1]kuziai!N142+[1]kursenum!N142+[1]siauliukaim!N142</f>
        <v>31164</v>
      </c>
      <c r="O147" s="30">
        <f>[1]bubiai!O142+[1]ginkunai!O147+[1]meskuiciai!O142+[1]kairiai!O142+[1]gruzdziai!O142+[1]sakyna!O142+[1]raudenai!O142+[1]kursenukaim!O142+[1]kuziai!O142+[1]kursenum!O142+[1]siauliukaim!O142</f>
        <v>0</v>
      </c>
      <c r="P147" s="30">
        <f>[1]bubiai!P142+[1]ginkunai!P147+[1]meskuiciai!P142+[1]kairiai!P142+[1]gruzdziai!P142+[1]sakyna!P142+[1]raudenai!P142+[1]kursenukaim!P142+[1]kuziai!P142+[1]kursenum!P142+[1]siauliukaim!P142</f>
        <v>0</v>
      </c>
      <c r="Q147" s="30">
        <f>[1]bubiai!Q142+[1]ginkunai!Q147+[1]meskuiciai!Q142+[1]kairiai!Q142+[1]gruzdziai!Q142+[1]sakyna!Q142+[1]raudenai!Q142+[1]kursenukaim!Q142+[1]kuziai!Q142+[1]kursenum!Q142+[1]siauliukaim!Q142</f>
        <v>46300</v>
      </c>
      <c r="R147" s="30">
        <f>[1]bubiai!R142+[1]ginkunai!R147+[1]meskuiciai!R142+[1]kairiai!R142+[1]gruzdziai!R142+[1]sakyna!R142+[1]raudenai!R142+[1]kursenukaim!R142+[1]kuziai!R142+[1]kursenum!R142+[1]siauliukaim!R142</f>
        <v>50500</v>
      </c>
      <c r="S147" s="143" t="s">
        <v>128</v>
      </c>
      <c r="T147" s="144">
        <f>[1]bubiai!T142+[1]ginkunai!T147+[1]meskuiciai!T142+[1]kairiai!T142+[1]gruzdziai!T142+[1]sakyna!T142+[1]raudenai!T142+[1]kursenukaim!T142+[1]kuziai!T142+[1]kursenum!T142+[1]siauliukaim!T142</f>
        <v>275</v>
      </c>
      <c r="U147" s="144">
        <f>[1]bubiai!U142+[1]ginkunai!U147+[1]meskuiciai!U142+[1]kairiai!U142+[1]gruzdziai!U142+[1]sakyna!U142+[1]raudenai!U142+[1]kursenukaim!U142+[1]kuziai!U142+[1]kursenum!U142+[1]siauliukaim!U142</f>
        <v>293</v>
      </c>
      <c r="V147" s="144">
        <f>[1]bubiai!V142+[1]ginkunai!V147+[1]meskuiciai!V142+[1]kairiai!V142+[1]gruzdziai!V142+[1]sakyna!V142+[1]raudenai!V142+[1]kursenukaim!V142+[1]kuziai!V142+[1]kursenum!V142+[1]siauliukaim!V142</f>
        <v>305</v>
      </c>
      <c r="W147" s="7"/>
      <c r="X147" s="7"/>
      <c r="Y147" s="7"/>
      <c r="Z147" s="7"/>
      <c r="AA147" s="7"/>
    </row>
    <row r="148" spans="1:27" ht="9.75" customHeight="1" outlineLevel="4" x14ac:dyDescent="0.25">
      <c r="A148" s="127"/>
      <c r="B148" s="128"/>
      <c r="C148" s="129"/>
      <c r="D148" s="130"/>
      <c r="E148" s="131"/>
      <c r="F148" s="133"/>
      <c r="G148" s="113"/>
      <c r="H148" s="113"/>
      <c r="I148" s="113"/>
      <c r="J148" s="21" t="s">
        <v>42</v>
      </c>
      <c r="K148" s="57"/>
      <c r="L148" s="38"/>
      <c r="M148" s="30"/>
      <c r="N148" s="30"/>
      <c r="O148" s="38"/>
      <c r="P148" s="38"/>
      <c r="Q148" s="39"/>
      <c r="R148" s="39"/>
      <c r="S148" s="143"/>
      <c r="T148" s="144"/>
      <c r="U148" s="144"/>
      <c r="V148" s="144"/>
      <c r="W148" s="7"/>
      <c r="X148" s="7"/>
      <c r="Y148" s="7"/>
      <c r="Z148" s="7"/>
      <c r="AA148" s="7"/>
    </row>
    <row r="149" spans="1:27" ht="9.75" customHeight="1" outlineLevel="4" x14ac:dyDescent="0.25">
      <c r="A149" s="127"/>
      <c r="B149" s="128"/>
      <c r="C149" s="129"/>
      <c r="D149" s="130"/>
      <c r="E149" s="131"/>
      <c r="F149" s="133"/>
      <c r="G149" s="113"/>
      <c r="H149" s="113"/>
      <c r="I149" s="113"/>
      <c r="J149" s="18" t="s">
        <v>43</v>
      </c>
      <c r="K149" s="22"/>
      <c r="L149" s="22"/>
      <c r="M149" s="31"/>
      <c r="N149" s="31"/>
      <c r="O149" s="31"/>
      <c r="P149" s="31"/>
      <c r="Q149" s="22"/>
      <c r="R149" s="22"/>
      <c r="S149" s="143"/>
      <c r="T149" s="144"/>
      <c r="U149" s="144"/>
      <c r="V149" s="144"/>
      <c r="W149" s="7"/>
      <c r="X149" s="7"/>
      <c r="Y149" s="7"/>
      <c r="Z149" s="7"/>
      <c r="AA149" s="7"/>
    </row>
    <row r="150" spans="1:27" ht="9.75" customHeight="1" outlineLevel="4" x14ac:dyDescent="0.25">
      <c r="A150" s="127"/>
      <c r="B150" s="128"/>
      <c r="C150" s="129"/>
      <c r="D150" s="130"/>
      <c r="E150" s="131"/>
      <c r="F150" s="133"/>
      <c r="G150" s="113"/>
      <c r="H150" s="113"/>
      <c r="I150" s="113"/>
      <c r="J150" s="18" t="s">
        <v>44</v>
      </c>
      <c r="K150" s="22"/>
      <c r="L150" s="22"/>
      <c r="M150" s="31"/>
      <c r="N150" s="31"/>
      <c r="O150" s="31"/>
      <c r="P150" s="31"/>
      <c r="Q150" s="22"/>
      <c r="R150" s="22"/>
      <c r="S150" s="143"/>
      <c r="T150" s="144"/>
      <c r="U150" s="144"/>
      <c r="V150" s="144"/>
      <c r="W150" s="7"/>
      <c r="X150" s="7"/>
      <c r="Y150" s="7"/>
      <c r="Z150" s="7"/>
      <c r="AA150" s="7"/>
    </row>
    <row r="151" spans="1:27" ht="9.75" customHeight="1" outlineLevel="4" x14ac:dyDescent="0.25">
      <c r="A151" s="127"/>
      <c r="B151" s="128"/>
      <c r="C151" s="129"/>
      <c r="D151" s="130"/>
      <c r="E151" s="131"/>
      <c r="F151" s="133"/>
      <c r="G151" s="113"/>
      <c r="H151" s="113"/>
      <c r="I151" s="113"/>
      <c r="J151" s="24" t="s">
        <v>45</v>
      </c>
      <c r="K151" s="25">
        <f t="shared" ref="K151:R151" si="36">SUM(K147:K150)</f>
        <v>137795</v>
      </c>
      <c r="L151" s="25">
        <f t="shared" si="36"/>
        <v>40995</v>
      </c>
      <c r="M151" s="25">
        <f t="shared" si="36"/>
        <v>31164</v>
      </c>
      <c r="N151" s="25">
        <f t="shared" si="36"/>
        <v>31164</v>
      </c>
      <c r="O151" s="25">
        <f t="shared" si="36"/>
        <v>0</v>
      </c>
      <c r="P151" s="25">
        <f t="shared" si="36"/>
        <v>0</v>
      </c>
      <c r="Q151" s="25">
        <f t="shared" si="36"/>
        <v>46300</v>
      </c>
      <c r="R151" s="25">
        <f t="shared" si="36"/>
        <v>50500</v>
      </c>
      <c r="S151" s="143"/>
      <c r="T151" s="144"/>
      <c r="U151" s="144"/>
      <c r="V151" s="144"/>
      <c r="W151" s="7"/>
      <c r="X151" s="7"/>
      <c r="Y151" s="7"/>
      <c r="Z151" s="7"/>
      <c r="AA151" s="7"/>
    </row>
    <row r="152" spans="1:27" ht="9.75" customHeight="1" outlineLevel="4" x14ac:dyDescent="0.25">
      <c r="A152" s="127" t="s">
        <v>32</v>
      </c>
      <c r="B152" s="128" t="s">
        <v>54</v>
      </c>
      <c r="C152" s="129" t="s">
        <v>32</v>
      </c>
      <c r="D152" s="130" t="s">
        <v>32</v>
      </c>
      <c r="E152" s="131" t="s">
        <v>32</v>
      </c>
      <c r="F152" s="153" t="s">
        <v>129</v>
      </c>
      <c r="G152" s="113" t="s">
        <v>101</v>
      </c>
      <c r="H152" s="113" t="s">
        <v>38</v>
      </c>
      <c r="I152" s="113" t="s">
        <v>102</v>
      </c>
      <c r="J152" s="18" t="s">
        <v>40</v>
      </c>
      <c r="K152" s="19">
        <f>L152+Q152+R152</f>
        <v>108000</v>
      </c>
      <c r="L152" s="19">
        <f>[1]kursenum!L147</f>
        <v>35000</v>
      </c>
      <c r="M152" s="19">
        <f>[1]kursenum!M147</f>
        <v>33000</v>
      </c>
      <c r="N152" s="19">
        <f>[1]kursenum!N147</f>
        <v>33000</v>
      </c>
      <c r="O152" s="19">
        <f>[1]kursenum!O147</f>
        <v>0</v>
      </c>
      <c r="P152" s="19">
        <f>[1]kursenum!P147</f>
        <v>0</v>
      </c>
      <c r="Q152" s="19">
        <f>[1]kursenum!Q147</f>
        <v>36000</v>
      </c>
      <c r="R152" s="19">
        <f>[1]kursenum!R147</f>
        <v>37000</v>
      </c>
      <c r="S152" s="143" t="s">
        <v>130</v>
      </c>
      <c r="T152" s="152">
        <v>4</v>
      </c>
      <c r="U152" s="152">
        <v>5</v>
      </c>
      <c r="V152" s="152">
        <v>8</v>
      </c>
      <c r="W152" s="7"/>
      <c r="X152" s="7"/>
      <c r="Y152" s="7"/>
      <c r="Z152" s="7"/>
      <c r="AA152" s="7"/>
    </row>
    <row r="153" spans="1:27" ht="9.75" customHeight="1" outlineLevel="4" x14ac:dyDescent="0.25">
      <c r="A153" s="127"/>
      <c r="B153" s="128"/>
      <c r="C153" s="129"/>
      <c r="D153" s="130"/>
      <c r="E153" s="131"/>
      <c r="F153" s="153"/>
      <c r="G153" s="113"/>
      <c r="H153" s="113"/>
      <c r="I153" s="113"/>
      <c r="J153" s="21" t="s">
        <v>42</v>
      </c>
      <c r="K153" s="22"/>
      <c r="L153" s="90"/>
      <c r="M153" s="91"/>
      <c r="N153" s="91"/>
      <c r="O153" s="91"/>
      <c r="P153" s="91"/>
      <c r="Q153" s="90"/>
      <c r="R153" s="90"/>
      <c r="S153" s="143"/>
      <c r="T153" s="152"/>
      <c r="U153" s="152"/>
      <c r="V153" s="152"/>
      <c r="W153" s="7"/>
      <c r="X153" s="7"/>
      <c r="Y153" s="7"/>
      <c r="Z153" s="7"/>
      <c r="AA153" s="7"/>
    </row>
    <row r="154" spans="1:27" ht="9.75" customHeight="1" outlineLevel="4" x14ac:dyDescent="0.25">
      <c r="A154" s="127"/>
      <c r="B154" s="128"/>
      <c r="C154" s="129"/>
      <c r="D154" s="130"/>
      <c r="E154" s="131"/>
      <c r="F154" s="153"/>
      <c r="G154" s="113"/>
      <c r="H154" s="113"/>
      <c r="I154" s="113"/>
      <c r="J154" s="18" t="s">
        <v>43</v>
      </c>
      <c r="K154" s="22"/>
      <c r="L154" s="22"/>
      <c r="M154" s="31"/>
      <c r="N154" s="31"/>
      <c r="O154" s="31"/>
      <c r="P154" s="31"/>
      <c r="Q154" s="22"/>
      <c r="R154" s="22"/>
      <c r="S154" s="143"/>
      <c r="T154" s="152"/>
      <c r="U154" s="152"/>
      <c r="V154" s="152"/>
      <c r="W154" s="7"/>
      <c r="X154" s="7"/>
      <c r="Y154" s="7"/>
      <c r="Z154" s="7"/>
      <c r="AA154" s="7"/>
    </row>
    <row r="155" spans="1:27" ht="9.75" customHeight="1" outlineLevel="4" x14ac:dyDescent="0.25">
      <c r="A155" s="127"/>
      <c r="B155" s="128"/>
      <c r="C155" s="129"/>
      <c r="D155" s="130"/>
      <c r="E155" s="131"/>
      <c r="F155" s="153"/>
      <c r="G155" s="113"/>
      <c r="H155" s="113"/>
      <c r="I155" s="113"/>
      <c r="J155" s="18" t="s">
        <v>44</v>
      </c>
      <c r="K155" s="22"/>
      <c r="L155" s="22"/>
      <c r="M155" s="31"/>
      <c r="N155" s="31"/>
      <c r="O155" s="31"/>
      <c r="P155" s="31"/>
      <c r="Q155" s="22"/>
      <c r="R155" s="22"/>
      <c r="S155" s="143"/>
      <c r="T155" s="152"/>
      <c r="U155" s="152"/>
      <c r="V155" s="152"/>
      <c r="W155" s="7"/>
      <c r="X155" s="7"/>
      <c r="Y155" s="7"/>
      <c r="Z155" s="7"/>
      <c r="AA155" s="7"/>
    </row>
    <row r="156" spans="1:27" ht="9.75" customHeight="1" outlineLevel="4" x14ac:dyDescent="0.25">
      <c r="A156" s="127"/>
      <c r="B156" s="128"/>
      <c r="C156" s="129"/>
      <c r="D156" s="130"/>
      <c r="E156" s="131"/>
      <c r="F156" s="153"/>
      <c r="G156" s="113"/>
      <c r="H156" s="113"/>
      <c r="I156" s="113"/>
      <c r="J156" s="24" t="s">
        <v>45</v>
      </c>
      <c r="K156" s="25">
        <f t="shared" ref="K156:R156" si="37">SUM(K152:K155)</f>
        <v>108000</v>
      </c>
      <c r="L156" s="25">
        <f t="shared" si="37"/>
        <v>35000</v>
      </c>
      <c r="M156" s="25">
        <f t="shared" si="37"/>
        <v>33000</v>
      </c>
      <c r="N156" s="25">
        <f t="shared" si="37"/>
        <v>33000</v>
      </c>
      <c r="O156" s="25">
        <f t="shared" si="37"/>
        <v>0</v>
      </c>
      <c r="P156" s="25">
        <f t="shared" si="37"/>
        <v>0</v>
      </c>
      <c r="Q156" s="25">
        <f t="shared" si="37"/>
        <v>36000</v>
      </c>
      <c r="R156" s="25">
        <f t="shared" si="37"/>
        <v>37000</v>
      </c>
      <c r="S156" s="143"/>
      <c r="T156" s="152"/>
      <c r="U156" s="152"/>
      <c r="V156" s="152"/>
      <c r="W156" s="7"/>
      <c r="X156" s="7"/>
      <c r="Y156" s="7"/>
      <c r="Z156" s="7"/>
      <c r="AA156" s="7"/>
    </row>
    <row r="157" spans="1:27" ht="9.75" customHeight="1" outlineLevel="4" x14ac:dyDescent="0.25">
      <c r="A157" s="127" t="s">
        <v>32</v>
      </c>
      <c r="B157" s="128" t="s">
        <v>54</v>
      </c>
      <c r="C157" s="129" t="s">
        <v>32</v>
      </c>
      <c r="D157" s="130" t="s">
        <v>32</v>
      </c>
      <c r="E157" s="131" t="s">
        <v>47</v>
      </c>
      <c r="F157" s="137" t="s">
        <v>131</v>
      </c>
      <c r="G157" s="113" t="s">
        <v>101</v>
      </c>
      <c r="H157" s="113" t="s">
        <v>58</v>
      </c>
      <c r="I157" s="113" t="s">
        <v>102</v>
      </c>
      <c r="J157" s="18" t="s">
        <v>40</v>
      </c>
      <c r="K157" s="19">
        <f>L157+Q157+R157</f>
        <v>21260</v>
      </c>
      <c r="L157" s="19">
        <f>[1]bubiai!L152+[1]ginkunai!L157+[1]meskuiciai!L152+[1]kairiai!L152+[1]gruzdziai!L152+[1]sakyna!L152+[1]raudenai!L152+[1]kursenukaim!L152+[1]kuziai!L152+[1]kursenum!L152+[1]siauliukaim!L152</f>
        <v>6430</v>
      </c>
      <c r="M157" s="19">
        <f>[1]bubiai!M152+[1]ginkunai!M157+[1]meskuiciai!M152+[1]kairiai!M152+[1]gruzdziai!M152+[1]sakyna!M152+[1]raudenai!M152+[1]kursenukaim!M152+[1]kuziai!M152+[1]siauliukaim!M152</f>
        <v>6430</v>
      </c>
      <c r="N157" s="19">
        <f>[1]bubiai!N152+[1]ginkunai!N157+[1]meskuiciai!N152+[1]kairiai!N152+[1]gruzdziai!N152+[1]sakyna!N152+[1]raudenai!N152+[1]kursenukaim!N152+[1]kuziai!N152+[1]siauliukaim!N152</f>
        <v>6430</v>
      </c>
      <c r="O157" s="19">
        <f>[1]bubiai!O152+[1]ginkunai!O157+[1]meskuiciai!O152+[1]kairiai!O152+[1]gruzdziai!O152+[1]sakyna!O152+[1]raudenai!O152+[1]kursenukaim!O152+[1]kuziai!O152+[1]siauliukaim!O152</f>
        <v>0</v>
      </c>
      <c r="P157" s="19">
        <f>[1]bubiai!P152+[1]ginkunai!P157+[1]meskuiciai!P152+[1]kairiai!P152+[1]gruzdziai!P152+[1]sakyna!P152+[1]raudenai!P152+[1]kursenukaim!P152+[1]kuziai!P152+[1]siauliukaim!P152</f>
        <v>0</v>
      </c>
      <c r="Q157" s="19">
        <f>[1]bubiai!Q152+[1]ginkunai!Q157+[1]meskuiciai!Q152+[1]kairiai!Q152+[1]gruzdziai!Q152+[1]sakyna!Q152+[1]raudenai!Q152+[1]kursenukaim!Q152+[1]kuziai!Q152+[1]kursenum!Q152+[1]siauliukaim!Q152</f>
        <v>7050</v>
      </c>
      <c r="R157" s="19">
        <f>[1]bubiai!R152+[1]ginkunai!R157+[1]meskuiciai!R152+[1]kairiai!R152+[1]gruzdziai!R152+[1]sakyna!R152+[1]raudenai!R152+[1]kursenukaim!R152+[1]kuziai!R152+[1]kursenum!R152+[1]siauliukaim!R152</f>
        <v>7780</v>
      </c>
      <c r="S157" s="143" t="s">
        <v>132</v>
      </c>
      <c r="T157" s="152">
        <f>[1]bubiai!T152+[1]ginkunai!T157+[1]meskuiciai!T152+[1]kairiai!T152+[1]gruzdziai!T152+[1]sakyna!T152+[1]raudenai!T152+[1]kursenukaim!T152+[1]kuziai!T152+[1]kursenum!T152+[1]siauliukaim!T152</f>
        <v>21</v>
      </c>
      <c r="U157" s="152">
        <f>[1]bubiai!U152+[1]ginkunai!U157+[1]meskuiciai!U152+[1]kairiai!U152+[1]gruzdziai!U152+[1]sakyna!U152+[1]raudenai!U152+[1]kursenukaim!U152+[1]kuziai!U152+[1]kursenum!U152+[1]siauliukaim!U152</f>
        <v>22</v>
      </c>
      <c r="V157" s="152">
        <f>[1]bubiai!V152+[1]ginkunai!V157+[1]meskuiciai!V152+[1]kairiai!V152+[1]gruzdziai!V152+[1]sakyna!V152+[1]raudenai!V152+[1]kursenukaim!V152+[1]kuziai!V152+[1]kursenum!V152+[1]siauliukaim!V152</f>
        <v>24</v>
      </c>
      <c r="W157" s="7"/>
      <c r="X157" s="7"/>
      <c r="Y157" s="7"/>
      <c r="Z157" s="7"/>
      <c r="AA157" s="7"/>
    </row>
    <row r="158" spans="1:27" ht="9.75" customHeight="1" outlineLevel="4" x14ac:dyDescent="0.25">
      <c r="A158" s="127"/>
      <c r="B158" s="128"/>
      <c r="C158" s="129"/>
      <c r="D158" s="130"/>
      <c r="E158" s="131"/>
      <c r="F158" s="137"/>
      <c r="G158" s="113"/>
      <c r="H158" s="113"/>
      <c r="I158" s="113"/>
      <c r="J158" s="21" t="s">
        <v>42</v>
      </c>
      <c r="K158" s="19"/>
      <c r="L158" s="39"/>
      <c r="M158" s="30"/>
      <c r="N158" s="30"/>
      <c r="O158" s="38"/>
      <c r="P158" s="38"/>
      <c r="Q158" s="39"/>
      <c r="R158" s="39"/>
      <c r="S158" s="143"/>
      <c r="T158" s="152"/>
      <c r="U158" s="152"/>
      <c r="V158" s="152"/>
      <c r="W158" s="7"/>
      <c r="X158" s="7"/>
      <c r="Y158" s="7"/>
      <c r="Z158" s="7"/>
      <c r="AA158" s="7"/>
    </row>
    <row r="159" spans="1:27" ht="9.75" customHeight="1" outlineLevel="4" x14ac:dyDescent="0.25">
      <c r="A159" s="127"/>
      <c r="B159" s="128"/>
      <c r="C159" s="129"/>
      <c r="D159" s="130"/>
      <c r="E159" s="131"/>
      <c r="F159" s="137"/>
      <c r="G159" s="113"/>
      <c r="H159" s="113"/>
      <c r="I159" s="113"/>
      <c r="J159" s="18" t="s">
        <v>43</v>
      </c>
      <c r="K159" s="22"/>
      <c r="L159" s="22"/>
      <c r="M159" s="31"/>
      <c r="N159" s="31"/>
      <c r="O159" s="31"/>
      <c r="P159" s="31"/>
      <c r="Q159" s="22"/>
      <c r="R159" s="22"/>
      <c r="S159" s="143"/>
      <c r="T159" s="152"/>
      <c r="U159" s="152"/>
      <c r="V159" s="152"/>
      <c r="W159" s="7"/>
      <c r="X159" s="7"/>
      <c r="Y159" s="7"/>
      <c r="Z159" s="7"/>
      <c r="AA159" s="7"/>
    </row>
    <row r="160" spans="1:27" ht="9.75" customHeight="1" outlineLevel="4" x14ac:dyDescent="0.25">
      <c r="A160" s="127"/>
      <c r="B160" s="128"/>
      <c r="C160" s="129"/>
      <c r="D160" s="130"/>
      <c r="E160" s="131"/>
      <c r="F160" s="137"/>
      <c r="G160" s="113"/>
      <c r="H160" s="113"/>
      <c r="I160" s="113"/>
      <c r="J160" s="18" t="s">
        <v>44</v>
      </c>
      <c r="K160" s="22"/>
      <c r="L160" s="22"/>
      <c r="M160" s="31"/>
      <c r="N160" s="31"/>
      <c r="O160" s="31"/>
      <c r="P160" s="31"/>
      <c r="Q160" s="22"/>
      <c r="R160" s="22"/>
      <c r="S160" s="143"/>
      <c r="T160" s="152"/>
      <c r="U160" s="152"/>
      <c r="V160" s="152"/>
      <c r="W160" s="7"/>
      <c r="X160" s="7"/>
      <c r="Y160" s="7"/>
      <c r="Z160" s="7"/>
      <c r="AA160" s="7"/>
    </row>
    <row r="161" spans="1:99" ht="9.75" customHeight="1" outlineLevel="4" x14ac:dyDescent="0.25">
      <c r="A161" s="127"/>
      <c r="B161" s="128"/>
      <c r="C161" s="129"/>
      <c r="D161" s="130"/>
      <c r="E161" s="131"/>
      <c r="F161" s="137"/>
      <c r="G161" s="113"/>
      <c r="H161" s="113"/>
      <c r="I161" s="113"/>
      <c r="J161" s="24" t="s">
        <v>45</v>
      </c>
      <c r="K161" s="25">
        <f t="shared" ref="K161:R161" si="38">SUM(K157:K160)</f>
        <v>21260</v>
      </c>
      <c r="L161" s="25">
        <f t="shared" si="38"/>
        <v>6430</v>
      </c>
      <c r="M161" s="25">
        <f t="shared" si="38"/>
        <v>6430</v>
      </c>
      <c r="N161" s="25">
        <f t="shared" si="38"/>
        <v>6430</v>
      </c>
      <c r="O161" s="25">
        <f t="shared" si="38"/>
        <v>0</v>
      </c>
      <c r="P161" s="25">
        <f t="shared" si="38"/>
        <v>0</v>
      </c>
      <c r="Q161" s="25">
        <f t="shared" si="38"/>
        <v>7050</v>
      </c>
      <c r="R161" s="25">
        <f t="shared" si="38"/>
        <v>7780</v>
      </c>
      <c r="S161" s="143"/>
      <c r="T161" s="152"/>
      <c r="U161" s="152"/>
      <c r="V161" s="152"/>
      <c r="W161" s="7"/>
      <c r="X161" s="7"/>
      <c r="Y161" s="7"/>
      <c r="Z161" s="7"/>
      <c r="AA161" s="7"/>
    </row>
    <row r="162" spans="1:99" ht="9.75" customHeight="1" outlineLevel="4" x14ac:dyDescent="0.25">
      <c r="A162" s="127" t="s">
        <v>32</v>
      </c>
      <c r="B162" s="128" t="s">
        <v>54</v>
      </c>
      <c r="C162" s="129" t="s">
        <v>32</v>
      </c>
      <c r="D162" s="130" t="s">
        <v>32</v>
      </c>
      <c r="E162" s="131" t="s">
        <v>121</v>
      </c>
      <c r="F162" s="137" t="s">
        <v>133</v>
      </c>
      <c r="G162" s="113" t="s">
        <v>37</v>
      </c>
      <c r="H162" s="113" t="s">
        <v>78</v>
      </c>
      <c r="I162" s="113" t="s">
        <v>39</v>
      </c>
      <c r="J162" s="18" t="s">
        <v>40</v>
      </c>
      <c r="K162" s="19">
        <f>L162+Q162+R162</f>
        <v>11585</v>
      </c>
      <c r="L162" s="19">
        <f>[1]bubiai!L157+[1]ginkunai!L162+[1]meskuiciai!L157+[1]kairiai!L157+[1]gruzdziai!L157+[1]sakyna!L157+[1]raudenai!L157+[1]kursenukaim!L157+[1]kuziai!L157+[1]kursenum!L157+[1]siauliukaim!L157</f>
        <v>3505</v>
      </c>
      <c r="M162" s="19">
        <f>[1]bubiai!M157+[1]ginkunai!M162+[1]meskuiciai!M157+[1]kairiai!M157+[1]gruzdziai!M157+[1]sakyna!M157+[1]raudenai!M157+[1]kursenukaim!M157+[1]kuziai!M157+[1]kursenum!M157+[1]siauliukaim!M157</f>
        <v>3505</v>
      </c>
      <c r="N162" s="19">
        <f>[1]bubiai!N157+[1]ginkunai!N162+[1]meskuiciai!N157+[1]kairiai!N157+[1]gruzdziai!N157+[1]sakyna!N157+[1]raudenai!N157+[1]kursenukaim!N157+[1]kuziai!N157+[1]kursenum!N157+[1]siauliukaim!N157</f>
        <v>3505</v>
      </c>
      <c r="O162" s="19">
        <f>[1]bubiai!O157+[1]ginkunai!O162+[1]meskuiciai!O157+[1]kairiai!O157+[1]gruzdziai!O157+[1]sakyna!O157+[1]raudenai!O157+[1]kursenukaim!O157+[1]kuziai!O157+[1]kursenum!O157+[1]siauliukaim!O157</f>
        <v>0</v>
      </c>
      <c r="P162" s="19">
        <f>[1]bubiai!P157+[1]ginkunai!P162+[1]meskuiciai!P157+[1]kairiai!P157+[1]gruzdziai!P157+[1]sakyna!P157+[1]raudenai!P157+[1]kursenukaim!P157+[1]kuziai!P157+[1]kursenum!P157+[1]siauliukaim!P157</f>
        <v>0</v>
      </c>
      <c r="Q162" s="19">
        <f>[1]bubiai!Q157+[1]ginkunai!Q162+[1]meskuiciai!Q157+[1]kairiai!Q157+[1]gruzdziai!Q157+[1]sakyna!Q157+[1]raudenai!Q157+[1]kursenukaim!Q157+[1]kuziai!Q157+[1]kursenum!Q157+[1]siauliukaim!Q157</f>
        <v>3910</v>
      </c>
      <c r="R162" s="19">
        <f>[1]bubiai!R157+[1]ginkunai!R162+[1]meskuiciai!R157+[1]kairiai!R157+[1]gruzdziai!R157+[1]sakyna!R157+[1]raudenai!R157+[1]kursenukaim!R157+[1]kuziai!R157+[1]kursenum!R157+[1]siauliukaim!R157</f>
        <v>4170</v>
      </c>
      <c r="S162" s="143" t="s">
        <v>134</v>
      </c>
      <c r="T162" s="144">
        <f>[1]bubiai!T157+[1]ginkunai!T162+[1]meskuiciai!T157+[1]kairiai!T157+[1]gruzdziai!T157+[1]sakyna!T157+[1]raudenai!T157+[1]kursenukaim!T157+[1]kuziai!T157+[1]kursenum!T157+[1]siauliukaim!T157</f>
        <v>64</v>
      </c>
      <c r="U162" s="144">
        <f>[1]bubiai!U157+[1]ginkunai!U162+[1]meskuiciai!U157+[1]kairiai!U157+[1]gruzdziai!U157+[1]sakyna!U157+[1]raudenai!U157+[1]kursenukaim!U157+[1]kuziai!U157+[1]kursenum!U157+[1]siauliukaim!U157</f>
        <v>64</v>
      </c>
      <c r="V162" s="144">
        <f>[1]bubiai!V157+[1]ginkunai!V162+[1]meskuiciai!V157+[1]kairiai!V157+[1]gruzdziai!V157+[1]sakyna!V157+[1]raudenai!V157+[1]kursenukaim!V157+[1]kuziai!V157+[1]kursenum!V157+[1]siauliukaim!V157</f>
        <v>64</v>
      </c>
      <c r="W162" s="7"/>
      <c r="X162" s="7"/>
      <c r="Y162" s="7"/>
      <c r="Z162" s="7"/>
      <c r="AA162" s="7"/>
    </row>
    <row r="163" spans="1:99" ht="9.75" customHeight="1" outlineLevel="4" x14ac:dyDescent="0.25">
      <c r="A163" s="127"/>
      <c r="B163" s="128"/>
      <c r="C163" s="129"/>
      <c r="D163" s="130"/>
      <c r="E163" s="131"/>
      <c r="F163" s="137"/>
      <c r="G163" s="113"/>
      <c r="H163" s="113"/>
      <c r="I163" s="113"/>
      <c r="J163" s="21" t="s">
        <v>42</v>
      </c>
      <c r="K163" s="57"/>
      <c r="L163" s="39"/>
      <c r="M163" s="30"/>
      <c r="N163" s="30"/>
      <c r="O163" s="38"/>
      <c r="P163" s="38"/>
      <c r="Q163" s="39"/>
      <c r="R163" s="39"/>
      <c r="S163" s="143"/>
      <c r="T163" s="144"/>
      <c r="U163" s="144"/>
      <c r="V163" s="144"/>
      <c r="W163" s="7"/>
      <c r="X163" s="7"/>
      <c r="Y163" s="7"/>
      <c r="Z163" s="7"/>
      <c r="AA163" s="7"/>
    </row>
    <row r="164" spans="1:99" ht="9.75" customHeight="1" outlineLevel="3" x14ac:dyDescent="0.25">
      <c r="A164" s="127"/>
      <c r="B164" s="128"/>
      <c r="C164" s="129"/>
      <c r="D164" s="130"/>
      <c r="E164" s="131"/>
      <c r="F164" s="137"/>
      <c r="G164" s="113"/>
      <c r="H164" s="113"/>
      <c r="I164" s="113"/>
      <c r="J164" s="18" t="s">
        <v>43</v>
      </c>
      <c r="K164" s="22"/>
      <c r="L164" s="22"/>
      <c r="M164" s="31"/>
      <c r="N164" s="31"/>
      <c r="O164" s="31"/>
      <c r="P164" s="31"/>
      <c r="Q164" s="22"/>
      <c r="R164" s="22"/>
      <c r="S164" s="143"/>
      <c r="T164" s="144"/>
      <c r="U164" s="144"/>
      <c r="V164" s="144"/>
      <c r="W164" s="7"/>
      <c r="X164" s="7"/>
      <c r="Y164" s="7"/>
      <c r="Z164" s="7"/>
      <c r="AA164" s="7"/>
    </row>
    <row r="165" spans="1:99" ht="9.75" customHeight="1" outlineLevel="2" x14ac:dyDescent="0.25">
      <c r="A165" s="127"/>
      <c r="B165" s="128"/>
      <c r="C165" s="129"/>
      <c r="D165" s="130"/>
      <c r="E165" s="131"/>
      <c r="F165" s="137"/>
      <c r="G165" s="113"/>
      <c r="H165" s="113"/>
      <c r="I165" s="113"/>
      <c r="J165" s="18" t="s">
        <v>44</v>
      </c>
      <c r="K165" s="22"/>
      <c r="L165" s="22"/>
      <c r="M165" s="31"/>
      <c r="N165" s="31"/>
      <c r="O165" s="31"/>
      <c r="P165" s="31"/>
      <c r="Q165" s="22"/>
      <c r="R165" s="22"/>
      <c r="S165" s="143"/>
      <c r="T165" s="144"/>
      <c r="U165" s="144"/>
      <c r="V165" s="144"/>
      <c r="W165" s="7"/>
      <c r="X165" s="7"/>
      <c r="Y165" s="7"/>
      <c r="Z165" s="7"/>
      <c r="AA165" s="7"/>
    </row>
    <row r="166" spans="1:99" ht="9.75" customHeight="1" outlineLevel="3" x14ac:dyDescent="0.25">
      <c r="A166" s="127"/>
      <c r="B166" s="128"/>
      <c r="C166" s="129"/>
      <c r="D166" s="130"/>
      <c r="E166" s="131"/>
      <c r="F166" s="137"/>
      <c r="G166" s="113"/>
      <c r="H166" s="113"/>
      <c r="I166" s="113"/>
      <c r="J166" s="24" t="s">
        <v>45</v>
      </c>
      <c r="K166" s="25">
        <f t="shared" ref="K166:R166" si="39">SUM(K162:K165)</f>
        <v>11585</v>
      </c>
      <c r="L166" s="25">
        <f t="shared" si="39"/>
        <v>3505</v>
      </c>
      <c r="M166" s="25">
        <f t="shared" si="39"/>
        <v>3505</v>
      </c>
      <c r="N166" s="25">
        <f t="shared" si="39"/>
        <v>3505</v>
      </c>
      <c r="O166" s="25">
        <f t="shared" si="39"/>
        <v>0</v>
      </c>
      <c r="P166" s="25">
        <f t="shared" si="39"/>
        <v>0</v>
      </c>
      <c r="Q166" s="25">
        <f t="shared" si="39"/>
        <v>3910</v>
      </c>
      <c r="R166" s="25">
        <f t="shared" si="39"/>
        <v>4170</v>
      </c>
      <c r="S166" s="143"/>
      <c r="T166" s="144"/>
      <c r="U166" s="144"/>
      <c r="V166" s="144"/>
      <c r="W166" s="7"/>
      <c r="X166" s="7"/>
      <c r="Y166" s="7"/>
      <c r="Z166" s="7"/>
      <c r="AA166" s="7"/>
    </row>
    <row r="167" spans="1:99" ht="9.75" customHeight="1" outlineLevel="4" x14ac:dyDescent="0.25">
      <c r="A167" s="14" t="s">
        <v>32</v>
      </c>
      <c r="B167" s="26" t="s">
        <v>54</v>
      </c>
      <c r="C167" s="13" t="s">
        <v>32</v>
      </c>
      <c r="D167" s="27" t="s">
        <v>32</v>
      </c>
      <c r="E167" s="118" t="s">
        <v>46</v>
      </c>
      <c r="F167" s="118"/>
      <c r="G167" s="118"/>
      <c r="H167" s="118"/>
      <c r="I167" s="118"/>
      <c r="J167" s="118"/>
      <c r="K167" s="28">
        <f>K146+K166+K161+K156+K151</f>
        <v>461440</v>
      </c>
      <c r="L167" s="28">
        <f t="shared" ref="L167:R167" si="40">L146+L166+L161+L156+L151</f>
        <v>124030</v>
      </c>
      <c r="M167" s="28">
        <f t="shared" si="40"/>
        <v>96999</v>
      </c>
      <c r="N167" s="28">
        <f t="shared" si="40"/>
        <v>74099</v>
      </c>
      <c r="O167" s="28">
        <f t="shared" si="40"/>
        <v>0</v>
      </c>
      <c r="P167" s="28">
        <f t="shared" si="40"/>
        <v>22900</v>
      </c>
      <c r="Q167" s="28">
        <f t="shared" si="40"/>
        <v>177460</v>
      </c>
      <c r="R167" s="28">
        <f t="shared" si="40"/>
        <v>159950</v>
      </c>
      <c r="S167" s="29"/>
      <c r="T167" s="29"/>
      <c r="U167" s="29"/>
      <c r="V167" s="29"/>
      <c r="W167" s="7"/>
      <c r="X167" s="7"/>
      <c r="Y167" s="7"/>
      <c r="Z167" s="7"/>
      <c r="AA167" s="7"/>
    </row>
    <row r="168" spans="1:99" ht="9.75" customHeight="1" outlineLevel="4" x14ac:dyDescent="0.25">
      <c r="A168" s="10" t="s">
        <v>32</v>
      </c>
      <c r="B168" s="26" t="s">
        <v>54</v>
      </c>
      <c r="C168" s="13" t="s">
        <v>32</v>
      </c>
      <c r="D168" s="119" t="s">
        <v>53</v>
      </c>
      <c r="E168" s="119"/>
      <c r="F168" s="119"/>
      <c r="G168" s="119"/>
      <c r="H168" s="119"/>
      <c r="I168" s="119"/>
      <c r="J168" s="119"/>
      <c r="K168" s="35">
        <f t="shared" ref="K168:R168" si="41">K167+K140+K113</f>
        <v>892498</v>
      </c>
      <c r="L168" s="35">
        <f t="shared" si="41"/>
        <v>265888</v>
      </c>
      <c r="M168" s="35">
        <f t="shared" si="41"/>
        <v>200077</v>
      </c>
      <c r="N168" s="35">
        <f t="shared" si="41"/>
        <v>175977</v>
      </c>
      <c r="O168" s="35">
        <f t="shared" si="41"/>
        <v>0</v>
      </c>
      <c r="P168" s="35">
        <f t="shared" si="41"/>
        <v>24100</v>
      </c>
      <c r="Q168" s="35">
        <f t="shared" si="41"/>
        <v>330128</v>
      </c>
      <c r="R168" s="35">
        <f t="shared" si="41"/>
        <v>323354</v>
      </c>
      <c r="S168" s="36"/>
      <c r="T168" s="37"/>
      <c r="U168" s="37"/>
      <c r="V168" s="37"/>
      <c r="W168" s="7"/>
      <c r="X168" s="7"/>
      <c r="Y168" s="7"/>
      <c r="Z168" s="7"/>
      <c r="AA168" s="7"/>
    </row>
    <row r="169" spans="1:99" ht="9.75" customHeight="1" outlineLevel="4" x14ac:dyDescent="0.25">
      <c r="A169" s="10" t="s">
        <v>32</v>
      </c>
      <c r="B169" s="26" t="s">
        <v>54</v>
      </c>
      <c r="C169" s="120" t="s">
        <v>70</v>
      </c>
      <c r="D169" s="120"/>
      <c r="E169" s="120"/>
      <c r="F169" s="120"/>
      <c r="G169" s="120"/>
      <c r="H169" s="120"/>
      <c r="I169" s="120"/>
      <c r="J169" s="120"/>
      <c r="K169" s="44">
        <f t="shared" ref="K169:R169" si="42">K168</f>
        <v>892498</v>
      </c>
      <c r="L169" s="44">
        <f t="shared" si="42"/>
        <v>265888</v>
      </c>
      <c r="M169" s="44">
        <f t="shared" si="42"/>
        <v>200077</v>
      </c>
      <c r="N169" s="44">
        <f t="shared" si="42"/>
        <v>175977</v>
      </c>
      <c r="O169" s="44">
        <f t="shared" si="42"/>
        <v>0</v>
      </c>
      <c r="P169" s="44">
        <f t="shared" si="42"/>
        <v>24100</v>
      </c>
      <c r="Q169" s="44">
        <f t="shared" si="42"/>
        <v>330128</v>
      </c>
      <c r="R169" s="44">
        <f t="shared" si="42"/>
        <v>323354</v>
      </c>
      <c r="S169" s="45"/>
      <c r="T169" s="46"/>
      <c r="U169" s="46"/>
      <c r="V169" s="46"/>
      <c r="W169" s="7"/>
      <c r="X169" s="7"/>
      <c r="Y169" s="7"/>
      <c r="Z169" s="7"/>
      <c r="AA169" s="7"/>
    </row>
    <row r="170" spans="1:99" ht="9.75" customHeight="1" outlineLevel="4" x14ac:dyDescent="0.25">
      <c r="A170" s="10" t="s">
        <v>32</v>
      </c>
      <c r="B170" s="12" t="s">
        <v>54</v>
      </c>
      <c r="C170" s="147" t="s">
        <v>135</v>
      </c>
      <c r="D170" s="147"/>
      <c r="E170" s="147"/>
      <c r="F170" s="147"/>
      <c r="G170" s="73"/>
      <c r="H170" s="73"/>
      <c r="I170" s="73"/>
      <c r="J170" s="73"/>
      <c r="K170" s="72"/>
      <c r="L170" s="72"/>
      <c r="M170" s="72"/>
      <c r="N170" s="72"/>
      <c r="O170" s="72"/>
      <c r="P170" s="72"/>
      <c r="Q170" s="72"/>
      <c r="R170" s="72"/>
      <c r="S170" s="73"/>
      <c r="T170" s="73"/>
      <c r="U170" s="73"/>
      <c r="V170" s="74"/>
      <c r="W170" s="7"/>
      <c r="X170" s="7"/>
      <c r="Y170" s="7"/>
      <c r="Z170" s="7"/>
      <c r="AA170" s="7"/>
    </row>
    <row r="171" spans="1:99" ht="9.75" customHeight="1" outlineLevel="4" x14ac:dyDescent="0.25">
      <c r="A171" s="10" t="s">
        <v>32</v>
      </c>
      <c r="B171" s="12" t="s">
        <v>32</v>
      </c>
      <c r="C171" s="13" t="s">
        <v>30</v>
      </c>
      <c r="D171" s="134" t="s">
        <v>136</v>
      </c>
      <c r="E171" s="134"/>
      <c r="F171" s="134"/>
      <c r="G171" s="75"/>
      <c r="H171" s="75"/>
      <c r="I171" s="75"/>
      <c r="J171" s="75"/>
      <c r="K171" s="76"/>
      <c r="L171" s="76"/>
      <c r="M171" s="76"/>
      <c r="N171" s="76"/>
      <c r="O171" s="76"/>
      <c r="P171" s="76"/>
      <c r="Q171" s="76"/>
      <c r="R171" s="76"/>
      <c r="S171" s="75"/>
      <c r="T171" s="75"/>
      <c r="U171" s="75"/>
      <c r="V171" s="77"/>
      <c r="W171" s="7"/>
      <c r="X171" s="7"/>
      <c r="Y171" s="7"/>
      <c r="Z171" s="7"/>
      <c r="AA171" s="7"/>
    </row>
    <row r="172" spans="1:99" ht="9.75" customHeight="1" outlineLevel="4" x14ac:dyDescent="0.25">
      <c r="A172" s="10" t="s">
        <v>32</v>
      </c>
      <c r="B172" s="15" t="s">
        <v>32</v>
      </c>
      <c r="C172" s="16" t="s">
        <v>30</v>
      </c>
      <c r="D172" s="17" t="s">
        <v>30</v>
      </c>
      <c r="E172" s="135" t="s">
        <v>137</v>
      </c>
      <c r="F172" s="135"/>
      <c r="G172" s="88"/>
      <c r="H172" s="88"/>
      <c r="I172" s="88"/>
      <c r="J172" s="88"/>
      <c r="K172" s="92"/>
      <c r="L172" s="92"/>
      <c r="M172" s="92"/>
      <c r="N172" s="92"/>
      <c r="O172" s="92"/>
      <c r="P172" s="92"/>
      <c r="Q172" s="92"/>
      <c r="R172" s="92"/>
      <c r="S172" s="88"/>
      <c r="T172" s="88"/>
      <c r="U172" s="88"/>
      <c r="V172" s="89"/>
      <c r="W172" s="7"/>
      <c r="X172" s="7"/>
      <c r="Y172" s="7"/>
      <c r="Z172" s="7"/>
      <c r="AA172" s="7"/>
    </row>
    <row r="173" spans="1:99" ht="9.75" customHeight="1" outlineLevel="4" x14ac:dyDescent="0.25">
      <c r="A173" s="136" t="s">
        <v>32</v>
      </c>
      <c r="B173" s="128" t="s">
        <v>32</v>
      </c>
      <c r="C173" s="129" t="s">
        <v>30</v>
      </c>
      <c r="D173" s="130" t="s">
        <v>30</v>
      </c>
      <c r="E173" s="131" t="s">
        <v>30</v>
      </c>
      <c r="F173" s="137" t="s">
        <v>138</v>
      </c>
      <c r="G173" s="113" t="s">
        <v>101</v>
      </c>
      <c r="H173" s="113" t="s">
        <v>58</v>
      </c>
      <c r="I173" s="113" t="s">
        <v>102</v>
      </c>
      <c r="J173" s="18" t="s">
        <v>40</v>
      </c>
      <c r="K173" s="19">
        <f>L173+Q173+R173</f>
        <v>226612</v>
      </c>
      <c r="L173" s="31">
        <f>[1]bubiai!L168+[1]ginkunai!L173+[1]meskuiciai!L168+[1]kairiai!L168+[1]gruzdziai!L168+[1]sakyna!L168+[1]raudenai!L168+[1]kursenukaim!L168+[1]kuziai!L168+[1]kursenum!L168+[1]siauliukaim!L168</f>
        <v>72312</v>
      </c>
      <c r="M173" s="23">
        <f>[1]bubiai!M168+[1]ginkunai!M173+[1]meskuiciai!M168+[1]kairiai!M168+[1]gruzdziai!M168+[1]sakyna!M168+[1]raudenai!M168+[1]kursenukaim!M168+[1]kuziai!M168+[1]siauliukaim!M168</f>
        <v>53480</v>
      </c>
      <c r="N173" s="23">
        <f>[1]bubiai!N168+[1]ginkunai!N173+[1]meskuiciai!N168+[1]kairiai!N168+[1]gruzdziai!N168+[1]sakyna!N168+[1]raudenai!N168+[1]kursenukaim!N168+[1]kuziai!N168+[1]siauliukaim!N168</f>
        <v>53480</v>
      </c>
      <c r="O173" s="31">
        <f>[1]bubiai!O168+[1]ginkunai!O173+[1]meskuiciai!O168+[1]kairiai!O168+[1]gruzdziai!O168+[1]sakyna!O168+[1]raudenai!O168+[1]kursenukaim!O168+[1]kuziai!O168+[1]siauliukaim!O168</f>
        <v>0</v>
      </c>
      <c r="P173" s="31">
        <f>[1]bubiai!P168+[1]ginkunai!P173+[1]meskuiciai!P168+[1]kairiai!P168+[1]gruzdziai!P168+[1]sakyna!P168+[1]raudenai!P168+[1]kursenukaim!P168+[1]kuziai!P168+[1]siauliukaim!P168</f>
        <v>0</v>
      </c>
      <c r="Q173" s="31">
        <f>[1]bubiai!Q168+[1]ginkunai!Q173+[1]meskuiciai!Q168+[1]kairiai!Q168+[1]gruzdziai!Q168+[1]sakyna!Q168+[1]raudenai!Q168+[1]kursenukaim!Q168+[1]kuziai!Q168+[1]kursenum!Q168+[1]siauliukaim!Q168</f>
        <v>76400</v>
      </c>
      <c r="R173" s="31">
        <f>[1]bubiai!R168+[1]ginkunai!R173+[1]meskuiciai!R168+[1]kairiai!R168+[1]gruzdziai!R168+[1]sakyna!R168+[1]raudenai!R168+[1]kursenukaim!R168+[1]kuziai!R168+[1]kursenum!R168+[1]siauliukaim!R168</f>
        <v>77900</v>
      </c>
      <c r="S173" s="145" t="s">
        <v>139</v>
      </c>
      <c r="T173" s="138">
        <f>[1]bubiai!T168+[1]ginkunai!T173+[1]meskuiciai!T168+[1]kairiai!T168+[1]gruzdziai!T168+[1]sakyna!T168+[1]raudenai!T168+[1]kursenukaim!T168+[1]kuziai!T168+[1]kursenum!T168+[1]siauliukaim!T168</f>
        <v>910.81999999999994</v>
      </c>
      <c r="U173" s="138">
        <f>[1]bubiai!U168+[1]ginkunai!U173+[1]meskuiciai!U168+[1]kairiai!U168+[1]gruzdziai!U168+[1]sakyna!U168+[1]raudenai!U168+[1]kursenukaim!U168+[1]kuziai!U168+[1]kursenum!U168+[1]siauliukaim!U168</f>
        <v>895</v>
      </c>
      <c r="V173" s="138">
        <f>[1]bubiai!V168+[1]ginkunai!V173+[1]meskuiciai!V168+[1]kairiai!V168+[1]gruzdziai!V168+[1]sakyna!V168+[1]raudenai!V168+[1]kursenukaim!V168+[1]kuziai!V168+[1]kursenum!V168+[1]siauliukaim!V168</f>
        <v>879</v>
      </c>
      <c r="W173" s="7"/>
      <c r="X173" s="7"/>
      <c r="Y173" s="7"/>
      <c r="Z173" s="7"/>
      <c r="AA173" s="7"/>
    </row>
    <row r="174" spans="1:99" ht="9.75" customHeight="1" outlineLevel="4" x14ac:dyDescent="0.25">
      <c r="A174" s="136"/>
      <c r="B174" s="128"/>
      <c r="C174" s="129"/>
      <c r="D174" s="130"/>
      <c r="E174" s="131"/>
      <c r="F174" s="137"/>
      <c r="G174" s="113"/>
      <c r="H174" s="113"/>
      <c r="I174" s="113"/>
      <c r="J174" s="21" t="s">
        <v>42</v>
      </c>
      <c r="K174" s="19"/>
      <c r="L174" s="71"/>
      <c r="M174" s="31"/>
      <c r="N174" s="31"/>
      <c r="O174" s="71"/>
      <c r="P174" s="71"/>
      <c r="Q174" s="70"/>
      <c r="R174" s="70"/>
      <c r="S174" s="146"/>
      <c r="T174" s="139"/>
      <c r="U174" s="139"/>
      <c r="V174" s="139"/>
      <c r="W174" s="7"/>
      <c r="X174" s="7"/>
      <c r="Y174" s="7"/>
      <c r="Z174" s="7"/>
      <c r="AA174" s="7"/>
    </row>
    <row r="175" spans="1:99" ht="9.75" customHeight="1" outlineLevel="4" x14ac:dyDescent="0.25">
      <c r="A175" s="136"/>
      <c r="B175" s="128"/>
      <c r="C175" s="129"/>
      <c r="D175" s="130"/>
      <c r="E175" s="131"/>
      <c r="F175" s="137"/>
      <c r="G175" s="113"/>
      <c r="H175" s="113"/>
      <c r="I175" s="113"/>
      <c r="J175" s="18" t="s">
        <v>43</v>
      </c>
      <c r="K175" s="22"/>
      <c r="L175" s="22"/>
      <c r="M175" s="31"/>
      <c r="N175" s="31"/>
      <c r="O175" s="31"/>
      <c r="P175" s="31"/>
      <c r="Q175" s="22"/>
      <c r="R175" s="22"/>
      <c r="S175" s="148" t="s">
        <v>140</v>
      </c>
      <c r="T175" s="138">
        <v>2</v>
      </c>
      <c r="U175" s="138">
        <v>2</v>
      </c>
      <c r="V175" s="138">
        <v>2</v>
      </c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</row>
    <row r="176" spans="1:99" ht="9.75" customHeight="1" outlineLevel="4" x14ac:dyDescent="0.25">
      <c r="A176" s="136"/>
      <c r="B176" s="128"/>
      <c r="C176" s="129"/>
      <c r="D176" s="130"/>
      <c r="E176" s="131"/>
      <c r="F176" s="137"/>
      <c r="G176" s="113"/>
      <c r="H176" s="113"/>
      <c r="I176" s="113"/>
      <c r="J176" s="18" t="s">
        <v>44</v>
      </c>
      <c r="K176" s="22"/>
      <c r="L176" s="22"/>
      <c r="M176" s="22"/>
      <c r="N176" s="22"/>
      <c r="O176" s="22"/>
      <c r="P176" s="22"/>
      <c r="Q176" s="22"/>
      <c r="R176" s="22"/>
      <c r="S176" s="149"/>
      <c r="T176" s="151"/>
      <c r="U176" s="151"/>
      <c r="V176" s="151"/>
      <c r="W176" s="7"/>
      <c r="X176" s="7"/>
      <c r="Y176" s="7"/>
      <c r="Z176" s="7"/>
      <c r="AA176" s="7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</row>
    <row r="177" spans="1:27" ht="9.75" customHeight="1" outlineLevel="4" x14ac:dyDescent="0.25">
      <c r="A177" s="136"/>
      <c r="B177" s="128"/>
      <c r="C177" s="129"/>
      <c r="D177" s="130"/>
      <c r="E177" s="131"/>
      <c r="F177" s="137"/>
      <c r="G177" s="113"/>
      <c r="H177" s="113"/>
      <c r="I177" s="113"/>
      <c r="J177" s="24" t="s">
        <v>45</v>
      </c>
      <c r="K177" s="25">
        <f>SUM(K173:K176)</f>
        <v>226612</v>
      </c>
      <c r="L177" s="25">
        <f>SUM(L173:L176)</f>
        <v>72312</v>
      </c>
      <c r="M177" s="25">
        <f>M173+M174</f>
        <v>53480</v>
      </c>
      <c r="N177" s="25">
        <f>N173+N174+N175</f>
        <v>53480</v>
      </c>
      <c r="O177" s="25">
        <f>SUM(O173:O176)</f>
        <v>0</v>
      </c>
      <c r="P177" s="25">
        <f>SUM(P173:P176)</f>
        <v>0</v>
      </c>
      <c r="Q177" s="25">
        <f>SUM(Q173:Q176)</f>
        <v>76400</v>
      </c>
      <c r="R177" s="25">
        <f>SUM(R173:R176)</f>
        <v>77900</v>
      </c>
      <c r="S177" s="150"/>
      <c r="T177" s="139"/>
      <c r="U177" s="139"/>
      <c r="V177" s="139"/>
      <c r="W177" s="7"/>
      <c r="X177" s="7"/>
      <c r="Y177" s="7"/>
      <c r="Z177" s="7"/>
      <c r="AA177" s="7"/>
    </row>
    <row r="178" spans="1:27" ht="9.75" customHeight="1" outlineLevel="4" x14ac:dyDescent="0.25">
      <c r="A178" s="127" t="s">
        <v>32</v>
      </c>
      <c r="B178" s="128" t="s">
        <v>32</v>
      </c>
      <c r="C178" s="129" t="s">
        <v>30</v>
      </c>
      <c r="D178" s="130" t="s">
        <v>30</v>
      </c>
      <c r="E178" s="131" t="s">
        <v>54</v>
      </c>
      <c r="F178" s="137" t="s">
        <v>141</v>
      </c>
      <c r="G178" s="113" t="s">
        <v>101</v>
      </c>
      <c r="H178" s="113" t="s">
        <v>38</v>
      </c>
      <c r="I178" s="113" t="s">
        <v>102</v>
      </c>
      <c r="J178" s="18" t="s">
        <v>40</v>
      </c>
      <c r="K178" s="19">
        <f>L178+Q178+R178</f>
        <v>375000</v>
      </c>
      <c r="L178" s="22">
        <f>[1]kursenum!L173</f>
        <v>120000</v>
      </c>
      <c r="M178" s="22">
        <f>[1]kursenum!M173</f>
        <v>74000</v>
      </c>
      <c r="N178" s="22">
        <f>[1]kursenum!N173</f>
        <v>74000</v>
      </c>
      <c r="O178" s="22">
        <f>[1]kursenum!O173</f>
        <v>0</v>
      </c>
      <c r="P178" s="22">
        <f>[1]kursenum!P173</f>
        <v>0</v>
      </c>
      <c r="Q178" s="22">
        <f>[1]kursenum!Q173</f>
        <v>125000</v>
      </c>
      <c r="R178" s="22">
        <f>[1]kursenum!R173</f>
        <v>130000</v>
      </c>
      <c r="S178" s="143" t="s">
        <v>142</v>
      </c>
      <c r="T178" s="144">
        <v>890</v>
      </c>
      <c r="U178" s="140">
        <v>890</v>
      </c>
      <c r="V178" s="140">
        <v>880</v>
      </c>
      <c r="W178" s="7"/>
      <c r="X178" s="7"/>
      <c r="Y178" s="7"/>
      <c r="Z178" s="7"/>
      <c r="AA178" s="7"/>
    </row>
    <row r="179" spans="1:27" ht="9.75" customHeight="1" outlineLevel="4" x14ac:dyDescent="0.25">
      <c r="A179" s="127"/>
      <c r="B179" s="128"/>
      <c r="C179" s="129"/>
      <c r="D179" s="130"/>
      <c r="E179" s="131"/>
      <c r="F179" s="137"/>
      <c r="G179" s="113"/>
      <c r="H179" s="113"/>
      <c r="I179" s="113"/>
      <c r="J179" s="21" t="s">
        <v>42</v>
      </c>
      <c r="K179" s="22"/>
      <c r="L179" s="19"/>
      <c r="M179" s="30"/>
      <c r="N179" s="30"/>
      <c r="O179" s="30"/>
      <c r="P179" s="30"/>
      <c r="Q179" s="19"/>
      <c r="R179" s="19"/>
      <c r="S179" s="143"/>
      <c r="T179" s="144"/>
      <c r="U179" s="140"/>
      <c r="V179" s="140"/>
      <c r="W179" s="7"/>
      <c r="X179" s="7"/>
      <c r="Y179" s="7"/>
      <c r="Z179" s="7"/>
      <c r="AA179" s="7"/>
    </row>
    <row r="180" spans="1:27" ht="9.75" customHeight="1" outlineLevel="4" x14ac:dyDescent="0.25">
      <c r="A180" s="127"/>
      <c r="B180" s="128"/>
      <c r="C180" s="129"/>
      <c r="D180" s="130"/>
      <c r="E180" s="131"/>
      <c r="F180" s="137"/>
      <c r="G180" s="113"/>
      <c r="H180" s="113"/>
      <c r="I180" s="113"/>
      <c r="J180" s="18" t="s">
        <v>43</v>
      </c>
      <c r="K180" s="22"/>
      <c r="L180" s="22"/>
      <c r="M180" s="31"/>
      <c r="N180" s="31"/>
      <c r="O180" s="31"/>
      <c r="P180" s="31"/>
      <c r="Q180" s="22"/>
      <c r="R180" s="22"/>
      <c r="S180" s="143"/>
      <c r="T180" s="144"/>
      <c r="U180" s="140"/>
      <c r="V180" s="140"/>
      <c r="W180" s="7"/>
      <c r="X180" s="7"/>
      <c r="Y180" s="7"/>
      <c r="Z180" s="7"/>
      <c r="AA180" s="7"/>
    </row>
    <row r="181" spans="1:27" ht="9.75" customHeight="1" outlineLevel="4" x14ac:dyDescent="0.25">
      <c r="A181" s="127"/>
      <c r="B181" s="128"/>
      <c r="C181" s="129"/>
      <c r="D181" s="130"/>
      <c r="E181" s="131"/>
      <c r="F181" s="137"/>
      <c r="G181" s="113"/>
      <c r="H181" s="113"/>
      <c r="I181" s="113"/>
      <c r="J181" s="18" t="s">
        <v>44</v>
      </c>
      <c r="K181" s="22"/>
      <c r="L181" s="22"/>
      <c r="M181" s="22"/>
      <c r="N181" s="22"/>
      <c r="O181" s="22"/>
      <c r="P181" s="22"/>
      <c r="Q181" s="22"/>
      <c r="R181" s="22"/>
      <c r="S181" s="141" t="s">
        <v>143</v>
      </c>
      <c r="T181" s="142">
        <v>70000</v>
      </c>
      <c r="U181" s="139">
        <v>75000</v>
      </c>
      <c r="V181" s="139">
        <v>90000</v>
      </c>
      <c r="W181" s="7"/>
      <c r="X181" s="7"/>
      <c r="Y181" s="7"/>
      <c r="Z181" s="7"/>
      <c r="AA181" s="7"/>
    </row>
    <row r="182" spans="1:27" ht="9.75" customHeight="1" outlineLevel="4" x14ac:dyDescent="0.25">
      <c r="A182" s="127"/>
      <c r="B182" s="128"/>
      <c r="C182" s="129"/>
      <c r="D182" s="130"/>
      <c r="E182" s="131"/>
      <c r="F182" s="137"/>
      <c r="G182" s="113"/>
      <c r="H182" s="113"/>
      <c r="I182" s="113"/>
      <c r="J182" s="24" t="s">
        <v>45</v>
      </c>
      <c r="K182" s="25">
        <f t="shared" ref="K182:R182" si="43">SUM(K178:K181)</f>
        <v>375000</v>
      </c>
      <c r="L182" s="25">
        <f t="shared" si="43"/>
        <v>120000</v>
      </c>
      <c r="M182" s="25">
        <f t="shared" si="43"/>
        <v>74000</v>
      </c>
      <c r="N182" s="25">
        <f t="shared" si="43"/>
        <v>74000</v>
      </c>
      <c r="O182" s="25">
        <f t="shared" si="43"/>
        <v>0</v>
      </c>
      <c r="P182" s="25">
        <f t="shared" si="43"/>
        <v>0</v>
      </c>
      <c r="Q182" s="25">
        <f t="shared" si="43"/>
        <v>125000</v>
      </c>
      <c r="R182" s="25">
        <f t="shared" si="43"/>
        <v>130000</v>
      </c>
      <c r="S182" s="141"/>
      <c r="T182" s="142"/>
      <c r="U182" s="139"/>
      <c r="V182" s="139"/>
      <c r="W182" s="7"/>
      <c r="X182" s="7"/>
      <c r="Y182" s="7"/>
      <c r="Z182" s="7"/>
      <c r="AA182" s="7"/>
    </row>
    <row r="183" spans="1:27" ht="10.5" customHeight="1" outlineLevel="4" x14ac:dyDescent="0.25">
      <c r="A183" s="10" t="s">
        <v>32</v>
      </c>
      <c r="B183" s="26" t="s">
        <v>32</v>
      </c>
      <c r="C183" s="13" t="s">
        <v>30</v>
      </c>
      <c r="D183" s="27" t="s">
        <v>30</v>
      </c>
      <c r="E183" s="118" t="s">
        <v>46</v>
      </c>
      <c r="F183" s="118"/>
      <c r="G183" s="118"/>
      <c r="H183" s="118"/>
      <c r="I183" s="118"/>
      <c r="J183" s="118"/>
      <c r="K183" s="28">
        <f>K177+K182</f>
        <v>601612</v>
      </c>
      <c r="L183" s="28">
        <f t="shared" ref="L183:R183" si="44">L177+L182</f>
        <v>192312</v>
      </c>
      <c r="M183" s="28">
        <f t="shared" si="44"/>
        <v>127480</v>
      </c>
      <c r="N183" s="28">
        <f t="shared" si="44"/>
        <v>127480</v>
      </c>
      <c r="O183" s="28">
        <f t="shared" si="44"/>
        <v>0</v>
      </c>
      <c r="P183" s="28">
        <f t="shared" si="44"/>
        <v>0</v>
      </c>
      <c r="Q183" s="28">
        <f t="shared" si="44"/>
        <v>201400</v>
      </c>
      <c r="R183" s="28">
        <f t="shared" si="44"/>
        <v>207900</v>
      </c>
      <c r="S183" s="29"/>
      <c r="T183" s="29"/>
      <c r="U183" s="29"/>
      <c r="V183" s="29"/>
    </row>
    <row r="184" spans="1:27" ht="9" customHeight="1" outlineLevel="4" x14ac:dyDescent="0.25">
      <c r="A184" s="10" t="s">
        <v>32</v>
      </c>
      <c r="B184" s="26" t="s">
        <v>32</v>
      </c>
      <c r="C184" s="13" t="s">
        <v>30</v>
      </c>
      <c r="D184" s="119" t="s">
        <v>53</v>
      </c>
      <c r="E184" s="119"/>
      <c r="F184" s="119"/>
      <c r="G184" s="119"/>
      <c r="H184" s="119"/>
      <c r="I184" s="119"/>
      <c r="J184" s="119"/>
      <c r="K184" s="35">
        <f t="shared" ref="K184:R184" si="45">+K183</f>
        <v>601612</v>
      </c>
      <c r="L184" s="35">
        <f t="shared" si="45"/>
        <v>192312</v>
      </c>
      <c r="M184" s="35">
        <f t="shared" si="45"/>
        <v>127480</v>
      </c>
      <c r="N184" s="35">
        <f t="shared" si="45"/>
        <v>127480</v>
      </c>
      <c r="O184" s="35">
        <f t="shared" si="45"/>
        <v>0</v>
      </c>
      <c r="P184" s="35">
        <f t="shared" si="45"/>
        <v>0</v>
      </c>
      <c r="Q184" s="35">
        <f t="shared" si="45"/>
        <v>201400</v>
      </c>
      <c r="R184" s="35">
        <f t="shared" si="45"/>
        <v>207900</v>
      </c>
      <c r="S184" s="36"/>
      <c r="T184" s="37"/>
      <c r="U184" s="37"/>
      <c r="V184" s="37"/>
    </row>
    <row r="185" spans="1:27" ht="12.75" customHeight="1" outlineLevel="4" x14ac:dyDescent="0.25">
      <c r="A185" s="10" t="s">
        <v>32</v>
      </c>
      <c r="B185" s="12" t="s">
        <v>32</v>
      </c>
      <c r="C185" s="13" t="s">
        <v>54</v>
      </c>
      <c r="D185" s="134" t="s">
        <v>144</v>
      </c>
      <c r="E185" s="134"/>
      <c r="F185" s="134"/>
      <c r="G185" s="134"/>
      <c r="H185" s="134"/>
      <c r="I185" s="134"/>
      <c r="J185" s="134"/>
      <c r="K185" s="134"/>
      <c r="L185" s="76"/>
      <c r="M185" s="76"/>
      <c r="N185" s="76"/>
      <c r="O185" s="76"/>
      <c r="P185" s="76"/>
      <c r="Q185" s="76"/>
      <c r="R185" s="76"/>
      <c r="S185" s="75"/>
      <c r="T185" s="75"/>
      <c r="U185" s="75"/>
      <c r="V185" s="77"/>
    </row>
    <row r="186" spans="1:27" ht="14.25" customHeight="1" outlineLevel="4" x14ac:dyDescent="0.25">
      <c r="A186" s="10" t="s">
        <v>32</v>
      </c>
      <c r="B186" s="15" t="s">
        <v>32</v>
      </c>
      <c r="C186" s="16" t="s">
        <v>54</v>
      </c>
      <c r="D186" s="17" t="s">
        <v>30</v>
      </c>
      <c r="E186" s="135" t="s">
        <v>145</v>
      </c>
      <c r="F186" s="135"/>
      <c r="G186" s="135"/>
      <c r="H186" s="135"/>
      <c r="I186" s="135"/>
      <c r="J186" s="135"/>
      <c r="K186" s="135"/>
      <c r="L186" s="135"/>
      <c r="M186" s="92"/>
      <c r="N186" s="92"/>
      <c r="O186" s="92"/>
      <c r="P186" s="92"/>
      <c r="Q186" s="92"/>
      <c r="R186" s="92"/>
      <c r="S186" s="88"/>
      <c r="T186" s="88"/>
      <c r="U186" s="88"/>
      <c r="V186" s="89"/>
    </row>
    <row r="187" spans="1:27" ht="11.25" customHeight="1" outlineLevel="4" x14ac:dyDescent="0.25">
      <c r="A187" s="136" t="s">
        <v>32</v>
      </c>
      <c r="B187" s="128" t="s">
        <v>32</v>
      </c>
      <c r="C187" s="129" t="s">
        <v>54</v>
      </c>
      <c r="D187" s="130" t="s">
        <v>30</v>
      </c>
      <c r="E187" s="131" t="s">
        <v>30</v>
      </c>
      <c r="F187" s="137" t="s">
        <v>146</v>
      </c>
      <c r="G187" s="113" t="s">
        <v>61</v>
      </c>
      <c r="H187" s="113" t="s">
        <v>38</v>
      </c>
      <c r="I187" s="113" t="s">
        <v>39</v>
      </c>
      <c r="J187" s="18" t="s">
        <v>40</v>
      </c>
      <c r="K187" s="83">
        <f>L187+Q187+R187</f>
        <v>333000</v>
      </c>
      <c r="L187" s="79">
        <f>[1]kursenum!L182</f>
        <v>108000</v>
      </c>
      <c r="M187" s="111">
        <f>[1]kursenum!M182</f>
        <v>51996</v>
      </c>
      <c r="N187" s="111">
        <f>[1]kursenum!N182</f>
        <v>51996</v>
      </c>
      <c r="O187" s="79">
        <f>[1]kursenum!O182</f>
        <v>0</v>
      </c>
      <c r="P187" s="79">
        <f>[1]kursenum!P182</f>
        <v>0</v>
      </c>
      <c r="Q187" s="79">
        <v>110000</v>
      </c>
      <c r="R187" s="79">
        <f>[1]kursenum!R182</f>
        <v>115000</v>
      </c>
      <c r="S187" s="114" t="s">
        <v>147</v>
      </c>
      <c r="T187" s="116">
        <v>200</v>
      </c>
      <c r="U187" s="116">
        <v>200</v>
      </c>
      <c r="V187" s="116">
        <v>200</v>
      </c>
    </row>
    <row r="188" spans="1:27" ht="11.25" customHeight="1" outlineLevel="4" x14ac:dyDescent="0.25">
      <c r="A188" s="136"/>
      <c r="B188" s="128"/>
      <c r="C188" s="129"/>
      <c r="D188" s="130"/>
      <c r="E188" s="131"/>
      <c r="F188" s="137"/>
      <c r="G188" s="113"/>
      <c r="H188" s="113"/>
      <c r="I188" s="113"/>
      <c r="J188" s="21" t="s">
        <v>42</v>
      </c>
      <c r="K188" s="22"/>
      <c r="L188" s="19"/>
      <c r="M188" s="30"/>
      <c r="N188" s="30"/>
      <c r="O188" s="30"/>
      <c r="P188" s="30"/>
      <c r="Q188" s="19"/>
      <c r="R188" s="19"/>
      <c r="S188" s="115"/>
      <c r="T188" s="117"/>
      <c r="U188" s="117"/>
      <c r="V188" s="117"/>
    </row>
    <row r="189" spans="1:27" ht="11.25" customHeight="1" outlineLevel="4" x14ac:dyDescent="0.25">
      <c r="A189" s="136"/>
      <c r="B189" s="128"/>
      <c r="C189" s="129"/>
      <c r="D189" s="130"/>
      <c r="E189" s="131"/>
      <c r="F189" s="137"/>
      <c r="G189" s="113"/>
      <c r="H189" s="113"/>
      <c r="I189" s="113"/>
      <c r="J189" s="18" t="s">
        <v>43</v>
      </c>
      <c r="K189" s="22"/>
      <c r="L189" s="22"/>
      <c r="M189" s="31"/>
      <c r="N189" s="31"/>
      <c r="O189" s="31"/>
      <c r="P189" s="31"/>
      <c r="Q189" s="22"/>
      <c r="R189" s="22"/>
      <c r="S189" s="126" t="s">
        <v>148</v>
      </c>
      <c r="T189" s="116">
        <v>1000</v>
      </c>
      <c r="U189" s="116">
        <v>1100</v>
      </c>
      <c r="V189" s="116">
        <v>1200</v>
      </c>
    </row>
    <row r="190" spans="1:27" ht="11.25" customHeight="1" outlineLevel="4" x14ac:dyDescent="0.25">
      <c r="A190" s="136"/>
      <c r="B190" s="128"/>
      <c r="C190" s="129"/>
      <c r="D190" s="130"/>
      <c r="E190" s="131"/>
      <c r="F190" s="137"/>
      <c r="G190" s="113"/>
      <c r="H190" s="113"/>
      <c r="I190" s="113"/>
      <c r="J190" s="18" t="s">
        <v>44</v>
      </c>
      <c r="K190" s="22"/>
      <c r="L190" s="22"/>
      <c r="M190" s="22"/>
      <c r="N190" s="22"/>
      <c r="O190" s="22"/>
      <c r="P190" s="22"/>
      <c r="Q190" s="22"/>
      <c r="R190" s="22"/>
      <c r="S190" s="115"/>
      <c r="T190" s="117"/>
      <c r="U190" s="117"/>
      <c r="V190" s="117"/>
    </row>
    <row r="191" spans="1:27" ht="24.75" customHeight="1" outlineLevel="4" x14ac:dyDescent="0.25">
      <c r="A191" s="136"/>
      <c r="B191" s="128"/>
      <c r="C191" s="129"/>
      <c r="D191" s="130"/>
      <c r="E191" s="131"/>
      <c r="F191" s="137"/>
      <c r="G191" s="113"/>
      <c r="H191" s="113"/>
      <c r="I191" s="113"/>
      <c r="J191" s="24" t="s">
        <v>45</v>
      </c>
      <c r="K191" s="25">
        <f t="shared" ref="K191:R191" si="46">SUM(K187:K190)</f>
        <v>333000</v>
      </c>
      <c r="L191" s="25">
        <f t="shared" si="46"/>
        <v>108000</v>
      </c>
      <c r="M191" s="25">
        <f t="shared" si="46"/>
        <v>51996</v>
      </c>
      <c r="N191" s="25">
        <f t="shared" si="46"/>
        <v>51996</v>
      </c>
      <c r="O191" s="25">
        <f t="shared" si="46"/>
        <v>0</v>
      </c>
      <c r="P191" s="25">
        <f t="shared" si="46"/>
        <v>0</v>
      </c>
      <c r="Q191" s="25">
        <f t="shared" si="46"/>
        <v>110000</v>
      </c>
      <c r="R191" s="25">
        <f t="shared" si="46"/>
        <v>115000</v>
      </c>
      <c r="S191" s="33" t="s">
        <v>149</v>
      </c>
      <c r="T191" s="93">
        <v>3</v>
      </c>
      <c r="U191" s="93">
        <v>3</v>
      </c>
      <c r="V191" s="93">
        <v>3</v>
      </c>
    </row>
    <row r="192" spans="1:27" ht="11.25" customHeight="1" outlineLevel="4" x14ac:dyDescent="0.25">
      <c r="A192" s="127" t="s">
        <v>32</v>
      </c>
      <c r="B192" s="128" t="s">
        <v>32</v>
      </c>
      <c r="C192" s="129" t="s">
        <v>54</v>
      </c>
      <c r="D192" s="130" t="s">
        <v>30</v>
      </c>
      <c r="E192" s="131" t="s">
        <v>54</v>
      </c>
      <c r="F192" s="133" t="s">
        <v>150</v>
      </c>
      <c r="G192" s="113" t="s">
        <v>61</v>
      </c>
      <c r="H192" s="113" t="s">
        <v>58</v>
      </c>
      <c r="I192" s="113" t="s">
        <v>39</v>
      </c>
      <c r="J192" s="18" t="s">
        <v>40</v>
      </c>
      <c r="K192" s="83">
        <f>L192+Q192+R192</f>
        <v>410346</v>
      </c>
      <c r="L192" s="83">
        <f>[1]bubiai!L187+[1]ginkunai!L192+[1]meskuiciai!L187+[1]kairiai!L187+[1]gruzdziai!L187+[1]sakyna!L173+[1]raudenai!L173+[1]kursenukaim!L173+[1]kuziai!L187+[1]kursenum!L187+[1]siauliukaim!L173</f>
        <v>124132</v>
      </c>
      <c r="M192" s="112">
        <f>[1]bubiai!M187+[1]ginkunai!M192+[1]meskuiciai!M187+[1]kairiai!M187+[1]gruzdziai!M187+[1]sakyna!M187+[1]raudenai!M187+[1]kursenukaim!M187+[1]kuziai!M187+[1]siauliukaim!M187</f>
        <v>199414</v>
      </c>
      <c r="N192" s="112">
        <f>[1]bubiai!N187+[1]ginkunai!N192+[1]meskuiciai!N187+[1]kairiai!N187+[1]gruzdziai!N187+[1]sakyna!N187+[1]raudenai!N187+[1]kursenukaim!N187+[1]kuziai!N187+[1]siauliukaim!N187</f>
        <v>199414</v>
      </c>
      <c r="O192" s="83">
        <f>[1]bubiai!O187+[1]ginkunai!O192+[1]meskuiciai!O187+[1]kairiai!O187+[1]gruzdziai!O187+[1]sakyna!O187+[1]raudenai!O187+[1]kursenukaim!O187+[1]kuziai!O187+[1]siauliukaim!O187</f>
        <v>0</v>
      </c>
      <c r="P192" s="83">
        <f>[1]bubiai!P187+[1]ginkunai!P192+[1]meskuiciai!P187+[1]kairiai!P187+[1]gruzdziai!P187+[1]sakyna!P187+[1]raudenai!P187+[1]kursenukaim!P187+[1]kuziai!P187+[1]siauliukaim!P187</f>
        <v>0</v>
      </c>
      <c r="Q192" s="83">
        <f>[1]bubiai!Q187+[1]ginkunai!Q192+[1]meskuiciai!Q187+[1]kairiai!Q187+[1]gruzdziai!Q187+[1]sakyna!Q173+[1]raudenai!Q173+[1]kursenukaim!Q173+[1]kuziai!Q187+[1]kursenum!Q187+[1]siauliukaim!Q173</f>
        <v>139314</v>
      </c>
      <c r="R192" s="83">
        <f>[1]bubiai!R187+[1]ginkunai!R192+[1]meskuiciai!R187+[1]kairiai!R187+[1]gruzdziai!R187+[1]sakyna!R173+[1]raudenai!R173+[1]kursenukaim!R173+[1]kuziai!R187+[1]kursenum!R187+[1]siauliukaim!R173</f>
        <v>146900</v>
      </c>
      <c r="S192" s="114" t="s">
        <v>147</v>
      </c>
      <c r="T192" s="116">
        <f>[1]bubiai!T187+[1]ginkunai!T192+[1]meskuiciai!T187+[1]kairiai!T187+[1]gruzdziai!T187+[1]sakyna!T187+[1]raudenai!T187+[1]kursenukaim!T187+[1]kuziai!T187+[1]kursenum!T187+[1]siauliukaim!T187</f>
        <v>211.86</v>
      </c>
      <c r="U192" s="116">
        <f>[1]bubiai!U187+[1]ginkunai!U192+[1]meskuiciai!U187+[1]kairiai!U187+[1]gruzdziai!U187+[1]sakyna!U187+[1]raudenai!U187+[1]kursenukaim!U187+[1]kuziai!U187+[1]kursenum!U187+[1]siauliukaim!U187</f>
        <v>217.86</v>
      </c>
      <c r="V192" s="116">
        <f>[1]bubiai!V187+[1]ginkunai!V192+[1]meskuiciai!V187+[1]kairiai!V187+[1]gruzdziai!V187+[1]sakyna!V187+[1]raudenai!V187+[1]kursenukaim!V187+[1]kuziai!V187+[1]kursenum!V187+[1]siauliukaim!V187</f>
        <v>222.86</v>
      </c>
    </row>
    <row r="193" spans="1:22" ht="11.25" customHeight="1" outlineLevel="4" x14ac:dyDescent="0.25">
      <c r="A193" s="127"/>
      <c r="B193" s="128"/>
      <c r="C193" s="129"/>
      <c r="D193" s="130"/>
      <c r="E193" s="131"/>
      <c r="F193" s="133"/>
      <c r="G193" s="113"/>
      <c r="H193" s="113"/>
      <c r="I193" s="113"/>
      <c r="J193" s="21" t="s">
        <v>42</v>
      </c>
      <c r="K193" s="22"/>
      <c r="L193" s="22"/>
      <c r="M193" s="30"/>
      <c r="N193" s="30"/>
      <c r="O193" s="30"/>
      <c r="P193" s="30"/>
      <c r="Q193" s="22"/>
      <c r="R193" s="22"/>
      <c r="S193" s="115"/>
      <c r="T193" s="117"/>
      <c r="U193" s="117"/>
      <c r="V193" s="117"/>
    </row>
    <row r="194" spans="1:22" ht="11.25" customHeight="1" outlineLevel="4" x14ac:dyDescent="0.25">
      <c r="A194" s="127"/>
      <c r="B194" s="128"/>
      <c r="C194" s="129"/>
      <c r="D194" s="130"/>
      <c r="E194" s="131"/>
      <c r="F194" s="133"/>
      <c r="G194" s="113"/>
      <c r="H194" s="113"/>
      <c r="I194" s="113"/>
      <c r="J194" s="18" t="s">
        <v>43</v>
      </c>
      <c r="K194" s="22"/>
      <c r="L194" s="22"/>
      <c r="M194" s="31"/>
      <c r="N194" s="31"/>
      <c r="O194" s="31"/>
      <c r="P194" s="31"/>
      <c r="Q194" s="22"/>
      <c r="R194" s="22"/>
      <c r="S194" s="126" t="s">
        <v>148</v>
      </c>
      <c r="T194" s="132">
        <f>[1]bubiai!T189+[1]ginkunai!T194+[1]meskuiciai!T189+[1]kairiai!T189+[1]gruzdziai!T189+[1]sakyna!T189+[1]raudenai!T189+[1]kursenukaim!T189+[1]kuziai!T189+[1]kursenum!T189+[1]siauliukaim!T189</f>
        <v>2540</v>
      </c>
      <c r="U194" s="132">
        <f>[1]bubiai!U189+[1]ginkunai!U194+[1]meskuiciai!U189+[1]kairiai!U189+[1]gruzdziai!U189+[1]sakyna!U189+[1]raudenai!U189+[1]kursenukaim!U189+[1]kuziai!U189+[1]kursenum!U189+[1]siauliukaim!U189</f>
        <v>2680</v>
      </c>
      <c r="V194" s="132">
        <f>[1]bubiai!V189+[1]ginkunai!V194+[1]meskuiciai!V189+[1]kairiai!V189+[1]gruzdziai!V189+[1]sakyna!V189+[1]raudenai!V189+[1]kursenukaim!V189+[1]kuziai!V189+[1]kursenum!V189+[1]siauliukaim!V189</f>
        <v>2710</v>
      </c>
    </row>
    <row r="195" spans="1:22" ht="11.25" customHeight="1" outlineLevel="3" x14ac:dyDescent="0.25">
      <c r="A195" s="127"/>
      <c r="B195" s="128"/>
      <c r="C195" s="129"/>
      <c r="D195" s="130"/>
      <c r="E195" s="131"/>
      <c r="F195" s="133"/>
      <c r="G195" s="113"/>
      <c r="H195" s="113"/>
      <c r="I195" s="113"/>
      <c r="J195" s="18" t="s">
        <v>44</v>
      </c>
      <c r="K195" s="22"/>
      <c r="L195" s="22">
        <v>34500</v>
      </c>
      <c r="M195" s="22">
        <v>34500</v>
      </c>
      <c r="N195" s="22">
        <v>34500</v>
      </c>
      <c r="O195" s="31"/>
      <c r="P195" s="31"/>
      <c r="Q195" s="22"/>
      <c r="R195" s="22"/>
      <c r="S195" s="115"/>
      <c r="T195" s="117"/>
      <c r="U195" s="117"/>
      <c r="V195" s="117"/>
    </row>
    <row r="196" spans="1:22" ht="18" customHeight="1" outlineLevel="2" x14ac:dyDescent="0.25">
      <c r="A196" s="127"/>
      <c r="B196" s="128"/>
      <c r="C196" s="129"/>
      <c r="D196" s="130"/>
      <c r="E196" s="131"/>
      <c r="F196" s="133"/>
      <c r="G196" s="113"/>
      <c r="H196" s="113"/>
      <c r="I196" s="113"/>
      <c r="J196" s="24" t="s">
        <v>45</v>
      </c>
      <c r="K196" s="25">
        <f t="shared" ref="K196:R196" si="47">SUM(K192:K195)</f>
        <v>410346</v>
      </c>
      <c r="L196" s="25">
        <f t="shared" si="47"/>
        <v>158632</v>
      </c>
      <c r="M196" s="25">
        <f t="shared" si="47"/>
        <v>233914</v>
      </c>
      <c r="N196" s="25">
        <f t="shared" si="47"/>
        <v>233914</v>
      </c>
      <c r="O196" s="25">
        <f t="shared" si="47"/>
        <v>0</v>
      </c>
      <c r="P196" s="25">
        <f t="shared" si="47"/>
        <v>0</v>
      </c>
      <c r="Q196" s="25">
        <f t="shared" si="47"/>
        <v>139314</v>
      </c>
      <c r="R196" s="25">
        <f t="shared" si="47"/>
        <v>146900</v>
      </c>
      <c r="S196" s="33" t="s">
        <v>149</v>
      </c>
      <c r="T196" s="34">
        <f>[1]bubiai!T191+[1]ginkunai!T196+[1]meskuiciai!T191+[1]gruzdziai!T191+[1]sakyna!T191+[1]raudenai!T191+[1]kursenukaim!T191+[1]kuziai!T191+[1]kursenum!T191+[1]siauliukaim!T191</f>
        <v>4.5</v>
      </c>
      <c r="U196" s="34">
        <f>[1]bubiai!U191+[1]ginkunai!U196+[1]meskuiciai!U191+[1]gruzdziai!U191+[1]sakyna!U191+[1]raudenai!U191+[1]kursenukaim!U191+[1]kuziai!U191+[1]kursenum!U191+[1]siauliukaim!U191</f>
        <v>4.5</v>
      </c>
      <c r="V196" s="34">
        <f>[1]bubiai!V191+[1]ginkunai!V196+[1]meskuiciai!V191+[1]gruzdziai!V191+[1]sakyna!V191+[1]raudenai!V191+[1]kursenukaim!V191+[1]kuziai!V191+[1]kursenum!V191+[1]siauliukaim!V191</f>
        <v>4.5</v>
      </c>
    </row>
    <row r="197" spans="1:22" ht="11.25" customHeight="1" outlineLevel="3" x14ac:dyDescent="0.25">
      <c r="A197" s="10" t="s">
        <v>32</v>
      </c>
      <c r="B197" s="26" t="s">
        <v>32</v>
      </c>
      <c r="C197" s="13" t="s">
        <v>54</v>
      </c>
      <c r="D197" s="27" t="s">
        <v>30</v>
      </c>
      <c r="E197" s="118" t="s">
        <v>46</v>
      </c>
      <c r="F197" s="118"/>
      <c r="G197" s="118"/>
      <c r="H197" s="118"/>
      <c r="I197" s="118"/>
      <c r="J197" s="118"/>
      <c r="K197" s="28">
        <f>K191+K196</f>
        <v>743346</v>
      </c>
      <c r="L197" s="28">
        <f t="shared" ref="L197:R197" si="48">L191+L196</f>
        <v>266632</v>
      </c>
      <c r="M197" s="28">
        <f t="shared" si="48"/>
        <v>285910</v>
      </c>
      <c r="N197" s="28">
        <f t="shared" si="48"/>
        <v>285910</v>
      </c>
      <c r="O197" s="28">
        <f t="shared" si="48"/>
        <v>0</v>
      </c>
      <c r="P197" s="28">
        <f t="shared" si="48"/>
        <v>0</v>
      </c>
      <c r="Q197" s="28">
        <f t="shared" si="48"/>
        <v>249314</v>
      </c>
      <c r="R197" s="28">
        <f t="shared" si="48"/>
        <v>261900</v>
      </c>
      <c r="S197" s="29"/>
      <c r="T197" s="29"/>
      <c r="U197" s="29"/>
      <c r="V197" s="29"/>
    </row>
    <row r="198" spans="1:22" ht="11.25" customHeight="1" x14ac:dyDescent="0.25">
      <c r="A198" s="10" t="s">
        <v>32</v>
      </c>
      <c r="B198" s="26" t="s">
        <v>32</v>
      </c>
      <c r="C198" s="13" t="s">
        <v>54</v>
      </c>
      <c r="D198" s="119" t="s">
        <v>53</v>
      </c>
      <c r="E198" s="119"/>
      <c r="F198" s="119"/>
      <c r="G198" s="119"/>
      <c r="H198" s="119"/>
      <c r="I198" s="119"/>
      <c r="J198" s="119"/>
      <c r="K198" s="35">
        <f>K197</f>
        <v>743346</v>
      </c>
      <c r="L198" s="35">
        <f t="shared" ref="L198:R198" si="49">L197</f>
        <v>266632</v>
      </c>
      <c r="M198" s="35">
        <f t="shared" si="49"/>
        <v>285910</v>
      </c>
      <c r="N198" s="35">
        <f t="shared" si="49"/>
        <v>285910</v>
      </c>
      <c r="O198" s="35">
        <f t="shared" si="49"/>
        <v>0</v>
      </c>
      <c r="P198" s="35">
        <f t="shared" si="49"/>
        <v>0</v>
      </c>
      <c r="Q198" s="35">
        <f t="shared" si="49"/>
        <v>249314</v>
      </c>
      <c r="R198" s="35">
        <f t="shared" si="49"/>
        <v>261900</v>
      </c>
      <c r="S198" s="36"/>
      <c r="T198" s="37"/>
      <c r="U198" s="37"/>
      <c r="V198" s="37"/>
    </row>
    <row r="199" spans="1:22" ht="11.25" customHeight="1" x14ac:dyDescent="0.25">
      <c r="A199" s="10" t="s">
        <v>32</v>
      </c>
      <c r="B199" s="26" t="s">
        <v>32</v>
      </c>
      <c r="C199" s="120" t="s">
        <v>70</v>
      </c>
      <c r="D199" s="120"/>
      <c r="E199" s="120"/>
      <c r="F199" s="120"/>
      <c r="G199" s="120"/>
      <c r="H199" s="120"/>
      <c r="I199" s="120"/>
      <c r="J199" s="120"/>
      <c r="K199" s="44">
        <f t="shared" ref="K199:R199" si="50">K198+K184</f>
        <v>1344958</v>
      </c>
      <c r="L199" s="44">
        <f t="shared" si="50"/>
        <v>458944</v>
      </c>
      <c r="M199" s="44">
        <f t="shared" si="50"/>
        <v>413390</v>
      </c>
      <c r="N199" s="44">
        <f t="shared" si="50"/>
        <v>413390</v>
      </c>
      <c r="O199" s="44">
        <f t="shared" si="50"/>
        <v>0</v>
      </c>
      <c r="P199" s="44">
        <f t="shared" si="50"/>
        <v>0</v>
      </c>
      <c r="Q199" s="44">
        <f t="shared" si="50"/>
        <v>450714</v>
      </c>
      <c r="R199" s="44">
        <f t="shared" si="50"/>
        <v>469800</v>
      </c>
      <c r="S199" s="45"/>
      <c r="T199" s="46"/>
      <c r="U199" s="46"/>
      <c r="V199" s="46"/>
    </row>
    <row r="200" spans="1:22" ht="11.25" customHeight="1" x14ac:dyDescent="0.25">
      <c r="A200" s="14" t="s">
        <v>32</v>
      </c>
      <c r="B200" s="121" t="s">
        <v>71</v>
      </c>
      <c r="C200" s="121"/>
      <c r="D200" s="121"/>
      <c r="E200" s="121"/>
      <c r="F200" s="121"/>
      <c r="G200" s="121"/>
      <c r="H200" s="121"/>
      <c r="I200" s="121"/>
      <c r="J200" s="121"/>
      <c r="K200" s="47">
        <f t="shared" ref="K200:R200" si="51">K199+K169+K99</f>
        <v>3681405.9299999997</v>
      </c>
      <c r="L200" s="47">
        <f t="shared" si="51"/>
        <v>1390410.93</v>
      </c>
      <c r="M200" s="47">
        <f t="shared" si="51"/>
        <v>1054576</v>
      </c>
      <c r="N200" s="47">
        <f t="shared" si="51"/>
        <v>1030476</v>
      </c>
      <c r="O200" s="47">
        <f t="shared" si="51"/>
        <v>0</v>
      </c>
      <c r="P200" s="47">
        <f t="shared" si="51"/>
        <v>24100</v>
      </c>
      <c r="Q200" s="47">
        <f t="shared" si="51"/>
        <v>1262628</v>
      </c>
      <c r="R200" s="47">
        <f t="shared" si="51"/>
        <v>1309739</v>
      </c>
      <c r="S200" s="48"/>
      <c r="T200" s="49"/>
      <c r="U200" s="49"/>
      <c r="V200" s="49"/>
    </row>
    <row r="201" spans="1:22" x14ac:dyDescent="0.25">
      <c r="A201" s="94"/>
      <c r="B201" s="58"/>
      <c r="C201" s="58"/>
      <c r="D201" s="58"/>
      <c r="E201" s="58"/>
      <c r="F201" s="59"/>
      <c r="G201" s="59"/>
      <c r="H201" s="59"/>
      <c r="I201" s="59"/>
      <c r="J201" s="59"/>
      <c r="K201" s="60"/>
      <c r="L201" s="54"/>
      <c r="M201" s="54"/>
      <c r="N201" s="54"/>
      <c r="O201" s="60"/>
      <c r="P201" s="60"/>
      <c r="Q201" s="60"/>
      <c r="R201" s="60"/>
      <c r="S201" s="59"/>
      <c r="T201" s="59"/>
      <c r="U201" s="59"/>
      <c r="V201" s="61"/>
    </row>
    <row r="202" spans="1:22" x14ac:dyDescent="0.25">
      <c r="A202" s="122" t="s">
        <v>151</v>
      </c>
      <c r="B202" s="122"/>
      <c r="C202" s="122"/>
      <c r="D202" s="123" t="s">
        <v>152</v>
      </c>
      <c r="E202" s="123"/>
      <c r="F202" s="123"/>
      <c r="G202" s="123"/>
      <c r="H202" s="123"/>
      <c r="I202" s="123"/>
      <c r="J202" s="95" t="s">
        <v>40</v>
      </c>
      <c r="K202" s="96">
        <f>L202+Q202+R202</f>
        <v>4467157.93</v>
      </c>
      <c r="L202" s="96">
        <f>L192+L187+L178+L173+L162+L157+L152+L147+L142+L115+L108+L103+L92+L87+L80+L66+L47+L42+L37+L30+L21+L14+L52</f>
        <v>1383370.93</v>
      </c>
      <c r="M202" s="96">
        <f>M192+M187+M178+M173+M162+M157+M152+M147+M142+M135+M130+M125+M120+M115+M108+M103+M92+M87+M66+M42+M37+M14+M21+M80+M30+M47+M52</f>
        <v>884161</v>
      </c>
      <c r="N202" s="96">
        <f>N192+N187+N178+N173+N162+N157+N152+N147+N142+N135+N130+N125+N120+N115+N108+N103+N92+N87+N66+N42+N37+N14+N21+N80+N30+N47+N52</f>
        <v>857561</v>
      </c>
      <c r="O202" s="96">
        <f t="shared" ref="O202:P205" si="52">O192+O187+O178+O173+O162+O157+O152+O147+O142+O135+O130+O125+O120+O115+O108+O103+O92+O87+O66+O42+O37+O14+O21+O80+O30+O47</f>
        <v>0</v>
      </c>
      <c r="P202" s="96">
        <f t="shared" si="52"/>
        <v>26600</v>
      </c>
      <c r="Q202" s="96">
        <f>Q192+Q187+Q178+Q173+Q162+Q157+Q152+Q147+Q142+Q130+Q125+Q120+Q115+Q108+Q103+Q92+Q87+Q80+Q66+Q47+Q42+Q37+Q30+Q21+Q14+Q52</f>
        <v>1509688</v>
      </c>
      <c r="R202" s="96">
        <f>R192+R187+R178+R173+R162+R157+R152+R147+R142+R135+R130+R125+R120+R115+R108+R103+R92+R87+R80+R66+R47+R42+R37+R30+R21+R14+R52</f>
        <v>1574099</v>
      </c>
      <c r="S202" s="97"/>
      <c r="T202" s="97"/>
      <c r="U202" s="97"/>
      <c r="V202" s="7"/>
    </row>
    <row r="203" spans="1:22" x14ac:dyDescent="0.25">
      <c r="A203" s="122"/>
      <c r="B203" s="122"/>
      <c r="C203" s="122"/>
      <c r="D203" s="123" t="s">
        <v>153</v>
      </c>
      <c r="E203" s="123"/>
      <c r="F203" s="123"/>
      <c r="G203" s="123"/>
      <c r="H203" s="123"/>
      <c r="I203" s="123"/>
      <c r="J203" s="98" t="s">
        <v>42</v>
      </c>
      <c r="K203" s="96">
        <f t="shared" ref="K203:N205" si="53">K193+K188+K179+K174+K163+K158+K153+K148+K143+K136+K131+K126+K121+K116+K109+K104+K93+K88+K67+K43+K38+K15+K22+K81+K31+K48</f>
        <v>0</v>
      </c>
      <c r="L203" s="96">
        <f t="shared" si="53"/>
        <v>0</v>
      </c>
      <c r="M203" s="96">
        <f t="shared" si="53"/>
        <v>0</v>
      </c>
      <c r="N203" s="96">
        <f t="shared" si="53"/>
        <v>0</v>
      </c>
      <c r="O203" s="96">
        <f t="shared" si="52"/>
        <v>0</v>
      </c>
      <c r="P203" s="96">
        <f t="shared" si="52"/>
        <v>0</v>
      </c>
      <c r="Q203" s="96">
        <f t="shared" ref="Q203:R205" si="54">Q193+Q188+Q179+Q174+Q163+Q158+Q153+Q148+Q143+Q136+Q131+Q126+Q121+Q116+Q109+Q104+Q93+Q88+Q67+Q43+Q38+Q15+Q22+Q81+Q31+Q48</f>
        <v>0</v>
      </c>
      <c r="R203" s="96">
        <f t="shared" si="54"/>
        <v>0</v>
      </c>
      <c r="S203" s="97"/>
      <c r="T203" s="97"/>
      <c r="U203" s="97"/>
      <c r="V203" s="7"/>
    </row>
    <row r="204" spans="1:22" x14ac:dyDescent="0.25">
      <c r="A204" s="122"/>
      <c r="B204" s="122"/>
      <c r="C204" s="122"/>
      <c r="D204" s="124" t="s">
        <v>154</v>
      </c>
      <c r="E204" s="124"/>
      <c r="F204" s="124"/>
      <c r="G204" s="124"/>
      <c r="H204" s="124"/>
      <c r="I204" s="124"/>
      <c r="J204" s="99" t="s">
        <v>43</v>
      </c>
      <c r="K204" s="96">
        <f t="shared" si="53"/>
        <v>0</v>
      </c>
      <c r="L204" s="96">
        <f t="shared" si="53"/>
        <v>0</v>
      </c>
      <c r="M204" s="96">
        <f t="shared" si="53"/>
        <v>0</v>
      </c>
      <c r="N204" s="96">
        <f t="shared" si="53"/>
        <v>0</v>
      </c>
      <c r="O204" s="96">
        <f t="shared" si="52"/>
        <v>0</v>
      </c>
      <c r="P204" s="96">
        <f t="shared" si="52"/>
        <v>0</v>
      </c>
      <c r="Q204" s="96">
        <f t="shared" si="54"/>
        <v>0</v>
      </c>
      <c r="R204" s="96">
        <f t="shared" si="54"/>
        <v>0</v>
      </c>
      <c r="S204" s="97"/>
      <c r="T204" s="97"/>
      <c r="U204" s="97"/>
      <c r="V204" s="7"/>
    </row>
    <row r="205" spans="1:22" x14ac:dyDescent="0.25">
      <c r="A205" s="122"/>
      <c r="B205" s="122"/>
      <c r="C205" s="122"/>
      <c r="D205" s="123" t="s">
        <v>155</v>
      </c>
      <c r="E205" s="123"/>
      <c r="F205" s="123"/>
      <c r="G205" s="123"/>
      <c r="H205" s="123"/>
      <c r="I205" s="123"/>
      <c r="J205" s="100" t="s">
        <v>44</v>
      </c>
      <c r="K205" s="96">
        <f t="shared" si="53"/>
        <v>0</v>
      </c>
      <c r="L205" s="96">
        <f t="shared" si="53"/>
        <v>254500</v>
      </c>
      <c r="M205" s="96">
        <f t="shared" si="53"/>
        <v>254500</v>
      </c>
      <c r="N205" s="96">
        <f t="shared" si="53"/>
        <v>254500</v>
      </c>
      <c r="O205" s="96">
        <f t="shared" si="52"/>
        <v>0</v>
      </c>
      <c r="P205" s="96">
        <f t="shared" si="52"/>
        <v>0</v>
      </c>
      <c r="Q205" s="96">
        <f t="shared" si="54"/>
        <v>0</v>
      </c>
      <c r="R205" s="96">
        <f t="shared" si="54"/>
        <v>0</v>
      </c>
      <c r="S205" s="97"/>
      <c r="T205" s="97"/>
      <c r="U205" s="97"/>
      <c r="V205" s="7"/>
    </row>
    <row r="206" spans="1:22" x14ac:dyDescent="0.25">
      <c r="A206" s="122"/>
      <c r="B206" s="122"/>
      <c r="C206" s="122"/>
      <c r="D206" s="125" t="s">
        <v>156</v>
      </c>
      <c r="E206" s="125"/>
      <c r="F206" s="125"/>
      <c r="G206" s="125"/>
      <c r="H206" s="125"/>
      <c r="I206" s="125"/>
      <c r="J206" s="125"/>
      <c r="K206" s="101">
        <f t="shared" ref="K206:R206" si="55">SUM(K202:K205)</f>
        <v>4467157.93</v>
      </c>
      <c r="L206" s="101">
        <f t="shared" si="55"/>
        <v>1637870.93</v>
      </c>
      <c r="M206" s="101">
        <f t="shared" si="55"/>
        <v>1138661</v>
      </c>
      <c r="N206" s="101">
        <f t="shared" si="55"/>
        <v>1112061</v>
      </c>
      <c r="O206" s="101">
        <f t="shared" si="55"/>
        <v>0</v>
      </c>
      <c r="P206" s="101">
        <f t="shared" si="55"/>
        <v>26600</v>
      </c>
      <c r="Q206" s="101">
        <f t="shared" si="55"/>
        <v>1509688</v>
      </c>
      <c r="R206" s="101">
        <f t="shared" si="55"/>
        <v>1574099</v>
      </c>
      <c r="S206" s="102"/>
      <c r="T206" s="97"/>
      <c r="U206" s="97"/>
      <c r="V206" s="7"/>
    </row>
    <row r="207" spans="1:22" x14ac:dyDescent="0.25">
      <c r="A207" s="103"/>
      <c r="B207" s="103"/>
      <c r="C207" s="103"/>
      <c r="D207" s="103"/>
      <c r="E207" s="103"/>
      <c r="F207" s="102"/>
      <c r="G207" s="102"/>
      <c r="H207" s="102"/>
      <c r="I207" s="102"/>
      <c r="J207" s="102"/>
      <c r="K207" s="104"/>
      <c r="L207" s="104"/>
      <c r="M207" s="104"/>
      <c r="N207" s="104"/>
      <c r="O207" s="104"/>
      <c r="P207" s="104"/>
      <c r="Q207" s="104"/>
      <c r="R207" s="104"/>
      <c r="S207" s="102"/>
      <c r="T207" s="102"/>
      <c r="U207" s="102"/>
      <c r="V207" s="40"/>
    </row>
    <row r="208" spans="1:22" ht="15.6" x14ac:dyDescent="0.25">
      <c r="A208" s="103"/>
      <c r="B208" s="105"/>
      <c r="C208" s="106"/>
      <c r="D208" s="106"/>
      <c r="E208" s="106"/>
      <c r="F208" s="107"/>
      <c r="G208" s="61"/>
      <c r="H208" s="61"/>
      <c r="I208" s="61"/>
      <c r="J208" s="61"/>
      <c r="K208" s="60"/>
      <c r="L208" s="60"/>
      <c r="M208" s="60"/>
      <c r="N208" s="60"/>
      <c r="O208" s="60"/>
      <c r="P208" s="60"/>
      <c r="Q208" s="60"/>
      <c r="R208" s="60"/>
      <c r="S208" s="61"/>
      <c r="T208" s="40"/>
      <c r="U208" s="40"/>
      <c r="V208" s="40"/>
    </row>
    <row r="209" spans="1:22" ht="15.6" x14ac:dyDescent="0.25">
      <c r="A209" s="103"/>
      <c r="B209" s="105"/>
      <c r="C209" s="106"/>
      <c r="D209" s="106"/>
      <c r="E209" s="106"/>
      <c r="F209" s="107"/>
      <c r="G209" s="61"/>
      <c r="H209" s="61"/>
      <c r="I209" s="61"/>
      <c r="J209" s="61"/>
      <c r="K209" s="60"/>
      <c r="L209" s="60"/>
      <c r="M209" s="60"/>
      <c r="N209" s="60"/>
      <c r="O209" s="60"/>
      <c r="P209" s="60"/>
      <c r="Q209" s="60"/>
      <c r="R209" s="60"/>
      <c r="S209" s="61"/>
      <c r="T209" s="40"/>
      <c r="U209" s="40"/>
      <c r="V209" s="40"/>
    </row>
    <row r="210" spans="1:22" x14ac:dyDescent="0.25">
      <c r="A210" s="103"/>
      <c r="B210" s="103"/>
      <c r="C210" s="58"/>
      <c r="D210" s="58"/>
      <c r="E210" s="58"/>
      <c r="F210" s="108"/>
      <c r="G210" s="61"/>
      <c r="H210" s="61"/>
      <c r="I210" s="61"/>
      <c r="J210" s="61"/>
      <c r="K210" s="60"/>
      <c r="L210" s="60"/>
      <c r="M210" s="60"/>
      <c r="N210" s="60"/>
      <c r="O210" s="60"/>
      <c r="P210" s="60"/>
      <c r="Q210" s="60"/>
      <c r="R210" s="60"/>
      <c r="S210" s="61"/>
      <c r="T210" s="40"/>
      <c r="U210" s="40"/>
      <c r="V210" s="40"/>
    </row>
    <row r="211" spans="1:22" x14ac:dyDescent="0.25">
      <c r="A211" s="103"/>
      <c r="B211" s="103"/>
      <c r="C211" s="58"/>
      <c r="D211" s="58"/>
      <c r="E211" s="58"/>
      <c r="F211" s="108"/>
      <c r="G211" s="61"/>
      <c r="H211" s="61"/>
      <c r="I211" s="61"/>
      <c r="J211" s="61"/>
      <c r="K211" s="60"/>
      <c r="L211" s="60"/>
      <c r="M211" s="60"/>
      <c r="N211" s="60"/>
      <c r="O211" s="60"/>
      <c r="P211" s="60"/>
      <c r="Q211" s="60"/>
      <c r="R211" s="60"/>
      <c r="S211" s="61"/>
      <c r="T211" s="40"/>
      <c r="U211" s="40"/>
      <c r="V211" s="40"/>
    </row>
    <row r="212" spans="1:22" x14ac:dyDescent="0.25">
      <c r="B212" s="103"/>
      <c r="C212" s="58"/>
      <c r="D212" s="58"/>
      <c r="E212" s="58"/>
      <c r="F212" s="61"/>
      <c r="G212" s="61"/>
      <c r="H212" s="61"/>
      <c r="I212" s="61"/>
      <c r="J212" s="61"/>
      <c r="K212" s="60"/>
      <c r="L212" s="60"/>
      <c r="M212" s="60"/>
      <c r="N212" s="60"/>
      <c r="O212" s="60"/>
      <c r="P212" s="60"/>
      <c r="Q212" s="60"/>
      <c r="R212" s="60"/>
      <c r="S212" s="61"/>
      <c r="T212" s="40"/>
      <c r="U212" s="40"/>
      <c r="V212" s="40"/>
    </row>
    <row r="213" spans="1:22" x14ac:dyDescent="0.25">
      <c r="B213" s="103"/>
      <c r="C213" s="58"/>
      <c r="D213" s="58"/>
      <c r="E213" s="58"/>
      <c r="F213" s="61"/>
      <c r="G213" s="61"/>
      <c r="H213" s="61"/>
      <c r="I213" s="61"/>
      <c r="J213" s="61"/>
      <c r="K213" s="60"/>
      <c r="L213" s="60"/>
      <c r="M213" s="60"/>
      <c r="N213" s="60"/>
      <c r="O213" s="60"/>
      <c r="P213" s="60"/>
      <c r="Q213" s="60"/>
      <c r="R213" s="60"/>
      <c r="S213" s="61"/>
      <c r="T213" s="40"/>
      <c r="U213" s="40"/>
      <c r="V213" s="40"/>
    </row>
    <row r="214" spans="1:22" x14ac:dyDescent="0.25">
      <c r="B214" s="103"/>
      <c r="C214" s="58"/>
      <c r="D214" s="58"/>
      <c r="E214" s="58"/>
      <c r="F214" s="61"/>
      <c r="G214" s="61"/>
      <c r="H214" s="61"/>
      <c r="I214" s="61"/>
      <c r="J214" s="61"/>
      <c r="K214" s="60"/>
      <c r="L214" s="60"/>
      <c r="M214" s="60"/>
      <c r="N214" s="60"/>
      <c r="O214" s="60"/>
      <c r="P214" s="60"/>
      <c r="Q214" s="60"/>
      <c r="R214" s="60"/>
      <c r="S214" s="61"/>
      <c r="T214" s="40"/>
      <c r="U214" s="40"/>
      <c r="V214" s="40"/>
    </row>
    <row r="215" spans="1:22" x14ac:dyDescent="0.25">
      <c r="B215" s="103"/>
      <c r="C215" s="58"/>
      <c r="D215" s="58"/>
      <c r="E215" s="58"/>
      <c r="F215" s="61"/>
      <c r="G215" s="61"/>
      <c r="H215" s="61"/>
      <c r="I215" s="61"/>
      <c r="J215" s="61"/>
      <c r="K215" s="60"/>
      <c r="L215" s="60"/>
      <c r="M215" s="60"/>
      <c r="N215" s="60"/>
      <c r="O215" s="60"/>
      <c r="P215" s="60"/>
      <c r="Q215" s="60"/>
      <c r="R215" s="60"/>
      <c r="S215" s="61"/>
      <c r="T215" s="40"/>
      <c r="U215" s="40"/>
      <c r="V215" s="40"/>
    </row>
    <row r="216" spans="1:22" x14ac:dyDescent="0.25">
      <c r="B216" s="103"/>
      <c r="C216" s="58"/>
      <c r="D216" s="58"/>
      <c r="E216" s="58"/>
      <c r="F216" s="61"/>
      <c r="G216" s="61"/>
      <c r="H216" s="61"/>
      <c r="I216" s="61"/>
      <c r="J216" s="61"/>
      <c r="K216" s="60"/>
      <c r="L216" s="60"/>
      <c r="M216" s="60"/>
      <c r="N216" s="60"/>
      <c r="O216" s="60"/>
      <c r="P216" s="60"/>
      <c r="Q216" s="60"/>
      <c r="R216" s="60"/>
      <c r="S216" s="61"/>
      <c r="T216" s="40"/>
      <c r="U216" s="40"/>
      <c r="V216" s="40"/>
    </row>
    <row r="217" spans="1:22" x14ac:dyDescent="0.25">
      <c r="C217" s="58"/>
      <c r="D217" s="58"/>
      <c r="E217" s="58"/>
      <c r="F217" s="61"/>
      <c r="G217" s="61"/>
      <c r="H217" s="61"/>
      <c r="I217" s="61"/>
      <c r="J217" s="61"/>
      <c r="K217" s="60"/>
      <c r="L217" s="60"/>
      <c r="M217" s="60"/>
      <c r="N217" s="60"/>
      <c r="O217" s="60"/>
      <c r="P217" s="60"/>
      <c r="Q217" s="60"/>
      <c r="R217" s="60"/>
      <c r="S217" s="61"/>
    </row>
  </sheetData>
  <mergeCells count="474">
    <mergeCell ref="S1:V1"/>
    <mergeCell ref="S2:V2"/>
    <mergeCell ref="S3:V3"/>
    <mergeCell ref="A4:V4"/>
    <mergeCell ref="A5:V5"/>
    <mergeCell ref="A6:V6"/>
    <mergeCell ref="G7:G9"/>
    <mergeCell ref="H7:H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F7:F9"/>
    <mergeCell ref="M7:P7"/>
    <mergeCell ref="Q7:Q9"/>
    <mergeCell ref="R7:R9"/>
    <mergeCell ref="S7:V7"/>
    <mergeCell ref="M8:M9"/>
    <mergeCell ref="N8:O8"/>
    <mergeCell ref="P8:P9"/>
    <mergeCell ref="S8:S9"/>
    <mergeCell ref="T8:V8"/>
    <mergeCell ref="B10:V10"/>
    <mergeCell ref="C11:V11"/>
    <mergeCell ref="D12:V12"/>
    <mergeCell ref="E13:V13"/>
    <mergeCell ref="A14:A18"/>
    <mergeCell ref="B14:B18"/>
    <mergeCell ref="C14:C18"/>
    <mergeCell ref="D14:D18"/>
    <mergeCell ref="E14:E18"/>
    <mergeCell ref="F14:F18"/>
    <mergeCell ref="V14:V18"/>
    <mergeCell ref="G14:G18"/>
    <mergeCell ref="H14:H18"/>
    <mergeCell ref="I14:I18"/>
    <mergeCell ref="S14:S18"/>
    <mergeCell ref="T14:T18"/>
    <mergeCell ref="U14:U18"/>
    <mergeCell ref="E19:J19"/>
    <mergeCell ref="E20:V20"/>
    <mergeCell ref="A21:A25"/>
    <mergeCell ref="B21:B25"/>
    <mergeCell ref="C21:C25"/>
    <mergeCell ref="D21:D25"/>
    <mergeCell ref="E21:E25"/>
    <mergeCell ref="F21:F25"/>
    <mergeCell ref="G21:G25"/>
    <mergeCell ref="H21:H25"/>
    <mergeCell ref="I21:I25"/>
    <mergeCell ref="S21:S22"/>
    <mergeCell ref="T21:T22"/>
    <mergeCell ref="U21:U22"/>
    <mergeCell ref="V21:V22"/>
    <mergeCell ref="S23:S24"/>
    <mergeCell ref="T23:T24"/>
    <mergeCell ref="U23:U24"/>
    <mergeCell ref="V23:V24"/>
    <mergeCell ref="E26:J26"/>
    <mergeCell ref="D27:J27"/>
    <mergeCell ref="D28:V28"/>
    <mergeCell ref="E29:V29"/>
    <mergeCell ref="A30:A34"/>
    <mergeCell ref="B30:B34"/>
    <mergeCell ref="C30:C34"/>
    <mergeCell ref="D30:D34"/>
    <mergeCell ref="E30:E34"/>
    <mergeCell ref="F30:F34"/>
    <mergeCell ref="V30:V34"/>
    <mergeCell ref="G30:G34"/>
    <mergeCell ref="H30:H34"/>
    <mergeCell ref="I30:I34"/>
    <mergeCell ref="S30:S34"/>
    <mergeCell ref="T30:T34"/>
    <mergeCell ref="U30:U34"/>
    <mergeCell ref="E35:J35"/>
    <mergeCell ref="E36:V36"/>
    <mergeCell ref="A37:A41"/>
    <mergeCell ref="B37:B41"/>
    <mergeCell ref="C37:C41"/>
    <mergeCell ref="D37:D41"/>
    <mergeCell ref="E37:E41"/>
    <mergeCell ref="F37:F41"/>
    <mergeCell ref="G37:G41"/>
    <mergeCell ref="H37:H41"/>
    <mergeCell ref="I37:I41"/>
    <mergeCell ref="S37:S38"/>
    <mergeCell ref="T37:T38"/>
    <mergeCell ref="U37:U38"/>
    <mergeCell ref="V37:V38"/>
    <mergeCell ref="S39:S40"/>
    <mergeCell ref="T39:T40"/>
    <mergeCell ref="U39:U40"/>
    <mergeCell ref="V39:V40"/>
    <mergeCell ref="V42:V46"/>
    <mergeCell ref="A47:A51"/>
    <mergeCell ref="B47:B51"/>
    <mergeCell ref="C47:C51"/>
    <mergeCell ref="D47:D51"/>
    <mergeCell ref="E47:E51"/>
    <mergeCell ref="F47:F51"/>
    <mergeCell ref="G47:G51"/>
    <mergeCell ref="H47:H51"/>
    <mergeCell ref="I47:I51"/>
    <mergeCell ref="G42:G46"/>
    <mergeCell ref="H42:H46"/>
    <mergeCell ref="I42:I46"/>
    <mergeCell ref="S42:S46"/>
    <mergeCell ref="T42:T46"/>
    <mergeCell ref="U42:U46"/>
    <mergeCell ref="A42:A46"/>
    <mergeCell ref="B42:B46"/>
    <mergeCell ref="C42:C46"/>
    <mergeCell ref="D42:D46"/>
    <mergeCell ref="E42:E46"/>
    <mergeCell ref="F42:F46"/>
    <mergeCell ref="S47:S51"/>
    <mergeCell ref="T47:T51"/>
    <mergeCell ref="U47:U51"/>
    <mergeCell ref="V47:V51"/>
    <mergeCell ref="A52:A56"/>
    <mergeCell ref="B52:B56"/>
    <mergeCell ref="C52:C56"/>
    <mergeCell ref="D52:D56"/>
    <mergeCell ref="E52:E56"/>
    <mergeCell ref="F52:F56"/>
    <mergeCell ref="V52:V56"/>
    <mergeCell ref="E57:J57"/>
    <mergeCell ref="D58:J58"/>
    <mergeCell ref="C59:J59"/>
    <mergeCell ref="B60:J60"/>
    <mergeCell ref="B62:V62"/>
    <mergeCell ref="G52:G56"/>
    <mergeCell ref="H52:H56"/>
    <mergeCell ref="I52:I56"/>
    <mergeCell ref="S52:S56"/>
    <mergeCell ref="T52:T56"/>
    <mergeCell ref="U52:U56"/>
    <mergeCell ref="C63:V63"/>
    <mergeCell ref="D64:V64"/>
    <mergeCell ref="E65:V65"/>
    <mergeCell ref="A66:A70"/>
    <mergeCell ref="B66:B70"/>
    <mergeCell ref="C66:C70"/>
    <mergeCell ref="D66:D70"/>
    <mergeCell ref="E66:E70"/>
    <mergeCell ref="F66:F70"/>
    <mergeCell ref="G66:G70"/>
    <mergeCell ref="E71:J71"/>
    <mergeCell ref="D72:J72"/>
    <mergeCell ref="C73:J73"/>
    <mergeCell ref="B74:J74"/>
    <mergeCell ref="B76:V76"/>
    <mergeCell ref="C77:V77"/>
    <mergeCell ref="H66:H70"/>
    <mergeCell ref="I66:I70"/>
    <mergeCell ref="S66:S67"/>
    <mergeCell ref="T66:T67"/>
    <mergeCell ref="U66:U67"/>
    <mergeCell ref="V66:V67"/>
    <mergeCell ref="S68:S69"/>
    <mergeCell ref="T68:T69"/>
    <mergeCell ref="U68:U69"/>
    <mergeCell ref="V68:V69"/>
    <mergeCell ref="I80:I84"/>
    <mergeCell ref="S80:S84"/>
    <mergeCell ref="T80:T84"/>
    <mergeCell ref="U80:U84"/>
    <mergeCell ref="V80:V84"/>
    <mergeCell ref="E85:J85"/>
    <mergeCell ref="D78:V78"/>
    <mergeCell ref="E79:V79"/>
    <mergeCell ref="A80:A84"/>
    <mergeCell ref="B80:B84"/>
    <mergeCell ref="C80:C84"/>
    <mergeCell ref="D80:D84"/>
    <mergeCell ref="E80:E84"/>
    <mergeCell ref="F80:F84"/>
    <mergeCell ref="G80:G84"/>
    <mergeCell ref="H80:H84"/>
    <mergeCell ref="E86:V86"/>
    <mergeCell ref="A87:A91"/>
    <mergeCell ref="B87:B91"/>
    <mergeCell ref="C87:C91"/>
    <mergeCell ref="D87:D91"/>
    <mergeCell ref="E87:E91"/>
    <mergeCell ref="F87:F91"/>
    <mergeCell ref="G87:G91"/>
    <mergeCell ref="H87:H91"/>
    <mergeCell ref="I87:I91"/>
    <mergeCell ref="S87:S91"/>
    <mergeCell ref="T87:T91"/>
    <mergeCell ref="U87:U91"/>
    <mergeCell ref="V87:V91"/>
    <mergeCell ref="A92:A96"/>
    <mergeCell ref="B92:B96"/>
    <mergeCell ref="C92:C96"/>
    <mergeCell ref="D92:D96"/>
    <mergeCell ref="E92:E96"/>
    <mergeCell ref="F92:F96"/>
    <mergeCell ref="V92:V96"/>
    <mergeCell ref="E97:J97"/>
    <mergeCell ref="D98:J98"/>
    <mergeCell ref="C99:J99"/>
    <mergeCell ref="C100:M100"/>
    <mergeCell ref="D101:F101"/>
    <mergeCell ref="G92:G96"/>
    <mergeCell ref="H92:H96"/>
    <mergeCell ref="I92:I96"/>
    <mergeCell ref="S92:S96"/>
    <mergeCell ref="T92:T96"/>
    <mergeCell ref="U92:U96"/>
    <mergeCell ref="E102:V102"/>
    <mergeCell ref="A103:A107"/>
    <mergeCell ref="B103:B107"/>
    <mergeCell ref="C103:C107"/>
    <mergeCell ref="D103:D107"/>
    <mergeCell ref="E103:E107"/>
    <mergeCell ref="F103:F107"/>
    <mergeCell ref="G103:G107"/>
    <mergeCell ref="H103:H107"/>
    <mergeCell ref="I103:I107"/>
    <mergeCell ref="S103:S107"/>
    <mergeCell ref="T103:T107"/>
    <mergeCell ref="U103:U107"/>
    <mergeCell ref="V103:V107"/>
    <mergeCell ref="A108:A112"/>
    <mergeCell ref="B108:B112"/>
    <mergeCell ref="C108:C112"/>
    <mergeCell ref="D108:D112"/>
    <mergeCell ref="E108:E112"/>
    <mergeCell ref="F108:F112"/>
    <mergeCell ref="A115:A119"/>
    <mergeCell ref="B115:B119"/>
    <mergeCell ref="C115:C119"/>
    <mergeCell ref="D115:D119"/>
    <mergeCell ref="E115:E119"/>
    <mergeCell ref="F115:F119"/>
    <mergeCell ref="G115:G119"/>
    <mergeCell ref="G108:G112"/>
    <mergeCell ref="H108:H112"/>
    <mergeCell ref="H115:H119"/>
    <mergeCell ref="I115:I119"/>
    <mergeCell ref="S115:S119"/>
    <mergeCell ref="T115:T119"/>
    <mergeCell ref="U115:U119"/>
    <mergeCell ref="V115:V119"/>
    <mergeCell ref="V108:V112"/>
    <mergeCell ref="E113:J113"/>
    <mergeCell ref="E114:V114"/>
    <mergeCell ref="I108:I112"/>
    <mergeCell ref="S108:S112"/>
    <mergeCell ref="T108:T112"/>
    <mergeCell ref="U108:U112"/>
    <mergeCell ref="V120:V122"/>
    <mergeCell ref="S123:S124"/>
    <mergeCell ref="T123:T124"/>
    <mergeCell ref="U123:U124"/>
    <mergeCell ref="V123:V124"/>
    <mergeCell ref="A125:A129"/>
    <mergeCell ref="B125:B129"/>
    <mergeCell ref="C125:C129"/>
    <mergeCell ref="D125:D129"/>
    <mergeCell ref="E125:E129"/>
    <mergeCell ref="G120:G124"/>
    <mergeCell ref="H120:H124"/>
    <mergeCell ref="I120:I124"/>
    <mergeCell ref="S120:S122"/>
    <mergeCell ref="T120:T122"/>
    <mergeCell ref="U120:U122"/>
    <mergeCell ref="A120:A124"/>
    <mergeCell ref="B120:B124"/>
    <mergeCell ref="C120:C124"/>
    <mergeCell ref="D120:D124"/>
    <mergeCell ref="E120:E124"/>
    <mergeCell ref="F120:F124"/>
    <mergeCell ref="C130:C134"/>
    <mergeCell ref="D130:D134"/>
    <mergeCell ref="E130:E134"/>
    <mergeCell ref="F130:F134"/>
    <mergeCell ref="U125:U127"/>
    <mergeCell ref="V125:V127"/>
    <mergeCell ref="S128:S129"/>
    <mergeCell ref="T128:T129"/>
    <mergeCell ref="U128:U129"/>
    <mergeCell ref="V128:V129"/>
    <mergeCell ref="F125:F129"/>
    <mergeCell ref="G125:G129"/>
    <mergeCell ref="H125:H129"/>
    <mergeCell ref="I125:I129"/>
    <mergeCell ref="S125:S127"/>
    <mergeCell ref="T125:T127"/>
    <mergeCell ref="S135:S139"/>
    <mergeCell ref="T135:T139"/>
    <mergeCell ref="U135:U139"/>
    <mergeCell ref="V135:V139"/>
    <mergeCell ref="E140:J140"/>
    <mergeCell ref="E141:R141"/>
    <mergeCell ref="V130:V134"/>
    <mergeCell ref="A135:A139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G130:G134"/>
    <mergeCell ref="H130:H134"/>
    <mergeCell ref="I130:I134"/>
    <mergeCell ref="S130:S134"/>
    <mergeCell ref="T130:T134"/>
    <mergeCell ref="U130:U134"/>
    <mergeCell ref="A130:A134"/>
    <mergeCell ref="B130:B134"/>
    <mergeCell ref="V142:V146"/>
    <mergeCell ref="A147:A151"/>
    <mergeCell ref="B147:B151"/>
    <mergeCell ref="C147:C151"/>
    <mergeCell ref="D147:D151"/>
    <mergeCell ref="E147:E151"/>
    <mergeCell ref="F147:F151"/>
    <mergeCell ref="G147:G151"/>
    <mergeCell ref="H147:H151"/>
    <mergeCell ref="I147:I151"/>
    <mergeCell ref="G142:G146"/>
    <mergeCell ref="H142:H146"/>
    <mergeCell ref="I142:I146"/>
    <mergeCell ref="S142:S146"/>
    <mergeCell ref="T142:T146"/>
    <mergeCell ref="U142:U146"/>
    <mergeCell ref="A142:A146"/>
    <mergeCell ref="B142:B146"/>
    <mergeCell ref="C142:C146"/>
    <mergeCell ref="D142:D146"/>
    <mergeCell ref="E142:E146"/>
    <mergeCell ref="F142:F146"/>
    <mergeCell ref="S147:S151"/>
    <mergeCell ref="T147:T151"/>
    <mergeCell ref="U147:U151"/>
    <mergeCell ref="V147:V151"/>
    <mergeCell ref="A152:A156"/>
    <mergeCell ref="B152:B156"/>
    <mergeCell ref="C152:C156"/>
    <mergeCell ref="D152:D156"/>
    <mergeCell ref="E152:E156"/>
    <mergeCell ref="F152:F156"/>
    <mergeCell ref="V152:V156"/>
    <mergeCell ref="G152:G156"/>
    <mergeCell ref="H152:H156"/>
    <mergeCell ref="I152:I156"/>
    <mergeCell ref="S152:S156"/>
    <mergeCell ref="T152:T156"/>
    <mergeCell ref="U152:U156"/>
    <mergeCell ref="S157:S161"/>
    <mergeCell ref="T157:T161"/>
    <mergeCell ref="U157:U161"/>
    <mergeCell ref="V157:V161"/>
    <mergeCell ref="A162:A166"/>
    <mergeCell ref="B162:B166"/>
    <mergeCell ref="C162:C166"/>
    <mergeCell ref="D162:D166"/>
    <mergeCell ref="E162:E166"/>
    <mergeCell ref="F162:F166"/>
    <mergeCell ref="A157:A161"/>
    <mergeCell ref="B157:B161"/>
    <mergeCell ref="C157:C161"/>
    <mergeCell ref="D157:D161"/>
    <mergeCell ref="E157:E161"/>
    <mergeCell ref="F157:F161"/>
    <mergeCell ref="G157:G161"/>
    <mergeCell ref="H157:H161"/>
    <mergeCell ref="I157:I161"/>
    <mergeCell ref="E172:F172"/>
    <mergeCell ref="A173:A177"/>
    <mergeCell ref="B173:B177"/>
    <mergeCell ref="C173:C177"/>
    <mergeCell ref="D173:D177"/>
    <mergeCell ref="E173:E177"/>
    <mergeCell ref="F173:F177"/>
    <mergeCell ref="V162:V166"/>
    <mergeCell ref="E167:J167"/>
    <mergeCell ref="D168:J168"/>
    <mergeCell ref="C169:J169"/>
    <mergeCell ref="C170:F170"/>
    <mergeCell ref="D171:F171"/>
    <mergeCell ref="G162:G166"/>
    <mergeCell ref="H162:H166"/>
    <mergeCell ref="I162:I166"/>
    <mergeCell ref="S162:S166"/>
    <mergeCell ref="T162:T166"/>
    <mergeCell ref="U162:U166"/>
    <mergeCell ref="V173:V174"/>
    <mergeCell ref="S175:S177"/>
    <mergeCell ref="T175:T177"/>
    <mergeCell ref="U175:U177"/>
    <mergeCell ref="V175:V177"/>
    <mergeCell ref="A178:A182"/>
    <mergeCell ref="B178:B182"/>
    <mergeCell ref="C178:C182"/>
    <mergeCell ref="D178:D182"/>
    <mergeCell ref="E178:E182"/>
    <mergeCell ref="G173:G177"/>
    <mergeCell ref="H173:H177"/>
    <mergeCell ref="I173:I177"/>
    <mergeCell ref="S173:S174"/>
    <mergeCell ref="T173:T174"/>
    <mergeCell ref="U173:U174"/>
    <mergeCell ref="U178:U180"/>
    <mergeCell ref="V178:V180"/>
    <mergeCell ref="S181:S182"/>
    <mergeCell ref="T181:T182"/>
    <mergeCell ref="U181:U182"/>
    <mergeCell ref="V181:V182"/>
    <mergeCell ref="F178:F182"/>
    <mergeCell ref="G178:G182"/>
    <mergeCell ref="H178:H182"/>
    <mergeCell ref="I178:I182"/>
    <mergeCell ref="S178:S180"/>
    <mergeCell ref="T178:T180"/>
    <mergeCell ref="E183:J183"/>
    <mergeCell ref="D184:J184"/>
    <mergeCell ref="D185:K185"/>
    <mergeCell ref="E186:L186"/>
    <mergeCell ref="A187:A191"/>
    <mergeCell ref="B187:B191"/>
    <mergeCell ref="C187:C191"/>
    <mergeCell ref="D187:D191"/>
    <mergeCell ref="E187:E191"/>
    <mergeCell ref="F187:F191"/>
    <mergeCell ref="V187:V188"/>
    <mergeCell ref="S189:S190"/>
    <mergeCell ref="T189:T190"/>
    <mergeCell ref="U189:U190"/>
    <mergeCell ref="V189:V190"/>
    <mergeCell ref="A192:A196"/>
    <mergeCell ref="B192:B196"/>
    <mergeCell ref="C192:C196"/>
    <mergeCell ref="D192:D196"/>
    <mergeCell ref="E192:E196"/>
    <mergeCell ref="G187:G191"/>
    <mergeCell ref="H187:H191"/>
    <mergeCell ref="I187:I191"/>
    <mergeCell ref="S187:S188"/>
    <mergeCell ref="T187:T188"/>
    <mergeCell ref="U187:U188"/>
    <mergeCell ref="U192:U193"/>
    <mergeCell ref="V192:V193"/>
    <mergeCell ref="S194:S195"/>
    <mergeCell ref="T194:T195"/>
    <mergeCell ref="U194:U195"/>
    <mergeCell ref="V194:V195"/>
    <mergeCell ref="F192:F196"/>
    <mergeCell ref="G192:G196"/>
    <mergeCell ref="H192:H196"/>
    <mergeCell ref="I192:I196"/>
    <mergeCell ref="S192:S193"/>
    <mergeCell ref="T192:T193"/>
    <mergeCell ref="E197:J197"/>
    <mergeCell ref="D198:J198"/>
    <mergeCell ref="C199:J199"/>
    <mergeCell ref="B200:J200"/>
    <mergeCell ref="A202:C206"/>
    <mergeCell ref="D202:I202"/>
    <mergeCell ref="D203:I203"/>
    <mergeCell ref="D204:I204"/>
    <mergeCell ref="D205:I205"/>
    <mergeCell ref="D206:J206"/>
  </mergeCells>
  <pageMargins left="0.25" right="0.25" top="0.75" bottom="0.75" header="0.3" footer="0.3"/>
  <pageSetup paperSize="9" scale="76" fitToHeight="0" orientation="landscape" r:id="rId1"/>
  <headerFooter alignWithMargins="0"/>
  <rowBreaks count="3" manualBreakCount="3">
    <brk id="41" max="16383" man="1"/>
    <brk id="113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 programa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Vilija</dc:creator>
  <cp:lastModifiedBy>Ersida</cp:lastModifiedBy>
  <dcterms:created xsi:type="dcterms:W3CDTF">2019-02-08T07:21:20Z</dcterms:created>
  <dcterms:modified xsi:type="dcterms:W3CDTF">2019-02-13T06:12:18Z</dcterms:modified>
</cp:coreProperties>
</file>