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8145" firstSheet="1" activeTab="1"/>
  </bookViews>
  <sheets>
    <sheet name="1a forma" sheetId="4" r:id="rId1"/>
    <sheet name="1 lentelė" sheetId="1" r:id="rId2"/>
    <sheet name="Sheet1" sheetId="5" r:id="rId3"/>
    <sheet name="Sheet2" sheetId="6" r:id="rId4"/>
    <sheet name="Compatibility Report" sheetId="7" r:id="rId5"/>
    <sheet name="Compatibility Report (1)" sheetId="8" r:id="rId6"/>
    <sheet name="Compatibility Report (2)" sheetId="9" r:id="rId7"/>
    <sheet name="Compatibility Report (3)" sheetId="10" r:id="rId8"/>
    <sheet name="Compatibility Report (4)" sheetId="11" r:id="rId9"/>
    <sheet name="Compatibility Report (5)" sheetId="12" r:id="rId10"/>
    <sheet name="Compatibility Report (6)" sheetId="13" r:id="rId11"/>
    <sheet name="Compatibility Report (7)" sheetId="14" r:id="rId12"/>
    <sheet name="Compatibility Report (8)" sheetId="15" r:id="rId13"/>
    <sheet name="Compatibility Report (9)" sheetId="16" r:id="rId14"/>
    <sheet name="Compatibility Report (10)" sheetId="17" r:id="rId15"/>
    <sheet name="Compatibility Report (11)" sheetId="18" r:id="rId16"/>
    <sheet name="Compatibility Report (12)" sheetId="19" r:id="rId17"/>
    <sheet name="Compatibility Report (13)" sheetId="20" r:id="rId18"/>
    <sheet name="Compatibility Report (14)" sheetId="21" r:id="rId19"/>
  </sheets>
  <definedNames>
    <definedName name="_xlnm.Print_Area" localSheetId="1">'1 lentelė'!$A$4:$AB$171</definedName>
  </definedNames>
  <calcPr calcId="125725"/>
</workbook>
</file>

<file path=xl/calcChain.xml><?xml version="1.0" encoding="utf-8"?>
<calcChain xmlns="http://schemas.openxmlformats.org/spreadsheetml/2006/main">
  <c r="Q16" i="1"/>
  <c r="Q17"/>
  <c r="Q18"/>
  <c r="Q19"/>
  <c r="Q20"/>
  <c r="Q21"/>
  <c r="Q22"/>
  <c r="Q23"/>
  <c r="Q24"/>
  <c r="Q25"/>
  <c r="Q26"/>
  <c r="Q27"/>
  <c r="Q29"/>
  <c r="Q30"/>
  <c r="Q31"/>
  <c r="Q32"/>
  <c r="Q33"/>
  <c r="Q34"/>
  <c r="Q35"/>
  <c r="Q36"/>
  <c r="Q37"/>
  <c r="Q66"/>
  <c r="Q72"/>
  <c r="Q73"/>
  <c r="Q74"/>
  <c r="O152"/>
  <c r="O150"/>
  <c r="O149"/>
  <c r="O148"/>
  <c r="K148"/>
  <c r="K149"/>
  <c r="P84"/>
  <c r="N62"/>
  <c r="O62"/>
  <c r="P62"/>
  <c r="M62"/>
  <c r="K145"/>
  <c r="M28"/>
  <c r="Q28"/>
  <c r="U28"/>
  <c r="R36"/>
  <c r="V36"/>
  <c r="U36"/>
  <c r="S33"/>
  <c r="W33"/>
  <c r="S32"/>
  <c r="W32"/>
  <c r="N131"/>
  <c r="M131"/>
  <c r="P112"/>
  <c r="T111"/>
  <c r="Q111"/>
  <c r="H153"/>
  <c r="H149"/>
  <c r="K150"/>
  <c r="K136"/>
  <c r="L136"/>
  <c r="P136"/>
  <c r="S136"/>
  <c r="T136"/>
  <c r="W136"/>
  <c r="X136"/>
  <c r="I131"/>
  <c r="J131"/>
  <c r="K131"/>
  <c r="L131"/>
  <c r="O131"/>
  <c r="P131"/>
  <c r="S131"/>
  <c r="T131"/>
  <c r="W131"/>
  <c r="X131"/>
  <c r="Q128"/>
  <c r="Q131"/>
  <c r="R128"/>
  <c r="R131"/>
  <c r="U128"/>
  <c r="U131"/>
  <c r="V128"/>
  <c r="V131"/>
  <c r="K124"/>
  <c r="L124"/>
  <c r="N124"/>
  <c r="O124"/>
  <c r="P124"/>
  <c r="Q124"/>
  <c r="R124"/>
  <c r="S124"/>
  <c r="T124"/>
  <c r="U124"/>
  <c r="V124"/>
  <c r="W124"/>
  <c r="X124"/>
  <c r="M124"/>
  <c r="K118"/>
  <c r="K119"/>
  <c r="L118"/>
  <c r="L119"/>
  <c r="N118"/>
  <c r="N119"/>
  <c r="O118"/>
  <c r="O119"/>
  <c r="P118"/>
  <c r="P119"/>
  <c r="Q118"/>
  <c r="Q119"/>
  <c r="R118"/>
  <c r="R119"/>
  <c r="S118"/>
  <c r="S119"/>
  <c r="T118"/>
  <c r="T119"/>
  <c r="U118"/>
  <c r="V118"/>
  <c r="V119"/>
  <c r="W118"/>
  <c r="W119"/>
  <c r="X118"/>
  <c r="X119"/>
  <c r="U119"/>
  <c r="T85"/>
  <c r="X85"/>
  <c r="I112"/>
  <c r="J112"/>
  <c r="K112"/>
  <c r="L112"/>
  <c r="N112"/>
  <c r="O112"/>
  <c r="R112"/>
  <c r="S112"/>
  <c r="U112"/>
  <c r="V112"/>
  <c r="W112"/>
  <c r="X112"/>
  <c r="R68"/>
  <c r="V68"/>
  <c r="V84"/>
  <c r="R75"/>
  <c r="V75"/>
  <c r="S53"/>
  <c r="W53"/>
  <c r="R53"/>
  <c r="V53"/>
  <c r="N84"/>
  <c r="R66"/>
  <c r="V66"/>
  <c r="R67"/>
  <c r="V67"/>
  <c r="R69"/>
  <c r="V69"/>
  <c r="R70"/>
  <c r="V70"/>
  <c r="R71"/>
  <c r="V71"/>
  <c r="R72"/>
  <c r="V72"/>
  <c r="R73"/>
  <c r="V73"/>
  <c r="R74"/>
  <c r="V74"/>
  <c r="R76"/>
  <c r="V76"/>
  <c r="R77"/>
  <c r="V77"/>
  <c r="R79"/>
  <c r="V79"/>
  <c r="R81"/>
  <c r="V81"/>
  <c r="S81"/>
  <c r="S84"/>
  <c r="R82"/>
  <c r="V82"/>
  <c r="R83"/>
  <c r="V83"/>
  <c r="R64"/>
  <c r="R43"/>
  <c r="V43"/>
  <c r="S43"/>
  <c r="W43"/>
  <c r="R44"/>
  <c r="V44"/>
  <c r="S44"/>
  <c r="W44"/>
  <c r="R46"/>
  <c r="V46"/>
  <c r="S46"/>
  <c r="W46"/>
  <c r="R47"/>
  <c r="V47"/>
  <c r="S47"/>
  <c r="W47"/>
  <c r="R48"/>
  <c r="V48"/>
  <c r="S48"/>
  <c r="W48"/>
  <c r="R49"/>
  <c r="V49"/>
  <c r="S49"/>
  <c r="W49"/>
  <c r="R50"/>
  <c r="S50"/>
  <c r="W50"/>
  <c r="R51"/>
  <c r="V51"/>
  <c r="S51"/>
  <c r="W51"/>
  <c r="R52"/>
  <c r="V52"/>
  <c r="S52"/>
  <c r="W52"/>
  <c r="R54"/>
  <c r="V54"/>
  <c r="S54"/>
  <c r="W54"/>
  <c r="R55"/>
  <c r="V55"/>
  <c r="S55"/>
  <c r="W55"/>
  <c r="R56"/>
  <c r="V56"/>
  <c r="S56"/>
  <c r="W56"/>
  <c r="R57"/>
  <c r="V57"/>
  <c r="S57"/>
  <c r="W57"/>
  <c r="R58"/>
  <c r="V58"/>
  <c r="S58"/>
  <c r="W58"/>
  <c r="R59"/>
  <c r="V59"/>
  <c r="S59"/>
  <c r="W59"/>
  <c r="R60"/>
  <c r="V60"/>
  <c r="S60"/>
  <c r="W60"/>
  <c r="R61"/>
  <c r="V61"/>
  <c r="S61"/>
  <c r="W61"/>
  <c r="R40"/>
  <c r="V40"/>
  <c r="S40"/>
  <c r="R18"/>
  <c r="V18"/>
  <c r="S18"/>
  <c r="W18"/>
  <c r="R20"/>
  <c r="V20"/>
  <c r="S20"/>
  <c r="W20"/>
  <c r="R21"/>
  <c r="V21"/>
  <c r="S21"/>
  <c r="W21"/>
  <c r="R22"/>
  <c r="V22"/>
  <c r="S22"/>
  <c r="W22"/>
  <c r="R23"/>
  <c r="V23"/>
  <c r="S23"/>
  <c r="W23"/>
  <c r="R24"/>
  <c r="V24"/>
  <c r="S24"/>
  <c r="W24"/>
  <c r="R25"/>
  <c r="V25"/>
  <c r="S25"/>
  <c r="W25"/>
  <c r="R26"/>
  <c r="V26"/>
  <c r="S26"/>
  <c r="W26"/>
  <c r="R27"/>
  <c r="V27"/>
  <c r="S27"/>
  <c r="W27"/>
  <c r="R28"/>
  <c r="V28"/>
  <c r="S28"/>
  <c r="W28"/>
  <c r="R29"/>
  <c r="V29"/>
  <c r="S29"/>
  <c r="W29"/>
  <c r="R30"/>
  <c r="V30"/>
  <c r="S30"/>
  <c r="W30"/>
  <c r="R31"/>
  <c r="V31"/>
  <c r="S31"/>
  <c r="W31"/>
  <c r="R32"/>
  <c r="V32"/>
  <c r="R33"/>
  <c r="V33"/>
  <c r="R34"/>
  <c r="V34"/>
  <c r="R35"/>
  <c r="V35"/>
  <c r="R37"/>
  <c r="V37"/>
  <c r="R17"/>
  <c r="V17"/>
  <c r="S17"/>
  <c r="W17"/>
  <c r="S15"/>
  <c r="W15"/>
  <c r="R15"/>
  <c r="V15"/>
  <c r="U17"/>
  <c r="U18"/>
  <c r="U20"/>
  <c r="U21"/>
  <c r="U22"/>
  <c r="U23"/>
  <c r="U24"/>
  <c r="U25"/>
  <c r="U26"/>
  <c r="U27"/>
  <c r="U29"/>
  <c r="U30"/>
  <c r="U31"/>
  <c r="U32"/>
  <c r="U33"/>
  <c r="U34"/>
  <c r="U35"/>
  <c r="U37"/>
  <c r="O38"/>
  <c r="R19"/>
  <c r="U66"/>
  <c r="M67"/>
  <c r="Q67"/>
  <c r="M68"/>
  <c r="Q68"/>
  <c r="U68"/>
  <c r="M69"/>
  <c r="Q69"/>
  <c r="U69"/>
  <c r="M70"/>
  <c r="Q70"/>
  <c r="U70"/>
  <c r="M71"/>
  <c r="Q71"/>
  <c r="U71"/>
  <c r="U72"/>
  <c r="U73"/>
  <c r="U74"/>
  <c r="M75"/>
  <c r="Q75"/>
  <c r="U75"/>
  <c r="M76"/>
  <c r="Q76"/>
  <c r="U76"/>
  <c r="M77"/>
  <c r="Q77"/>
  <c r="U77"/>
  <c r="M79"/>
  <c r="Q79"/>
  <c r="U79"/>
  <c r="M81"/>
  <c r="Q81"/>
  <c r="U81"/>
  <c r="M82"/>
  <c r="Q82"/>
  <c r="U82"/>
  <c r="M83"/>
  <c r="Q83"/>
  <c r="U83"/>
  <c r="Q64"/>
  <c r="Q43"/>
  <c r="Q44"/>
  <c r="U44"/>
  <c r="Q45"/>
  <c r="U45"/>
  <c r="Q46"/>
  <c r="U46"/>
  <c r="Q47"/>
  <c r="U47"/>
  <c r="Q48"/>
  <c r="U48"/>
  <c r="Q49"/>
  <c r="U49"/>
  <c r="Q50"/>
  <c r="U50"/>
  <c r="Q51"/>
  <c r="U51"/>
  <c r="Q53"/>
  <c r="U53"/>
  <c r="Q54"/>
  <c r="U54"/>
  <c r="Q55"/>
  <c r="U55"/>
  <c r="Q56"/>
  <c r="U56"/>
  <c r="Q57"/>
  <c r="U57"/>
  <c r="Q58"/>
  <c r="U58"/>
  <c r="Q59"/>
  <c r="U59"/>
  <c r="Q60"/>
  <c r="U60"/>
  <c r="Q61"/>
  <c r="U61"/>
  <c r="Q40"/>
  <c r="T91"/>
  <c r="K62"/>
  <c r="K84"/>
  <c r="J84"/>
  <c r="I84"/>
  <c r="H146"/>
  <c r="J62"/>
  <c r="I62"/>
  <c r="H145"/>
  <c r="Q91"/>
  <c r="M91"/>
  <c r="M112"/>
  <c r="J135"/>
  <c r="J136"/>
  <c r="J137"/>
  <c r="Q135"/>
  <c r="Q136"/>
  <c r="R135"/>
  <c r="R136"/>
  <c r="U135"/>
  <c r="U136"/>
  <c r="V135"/>
  <c r="V136"/>
  <c r="M137"/>
  <c r="Q107"/>
  <c r="T107"/>
  <c r="Q103"/>
  <c r="T103"/>
  <c r="T112"/>
  <c r="T113"/>
  <c r="L84"/>
  <c r="O84"/>
  <c r="L62"/>
  <c r="I38"/>
  <c r="J38"/>
  <c r="K38"/>
  <c r="K85"/>
  <c r="K113"/>
  <c r="J123"/>
  <c r="J124"/>
  <c r="I123"/>
  <c r="I124"/>
  <c r="I135"/>
  <c r="I136"/>
  <c r="J117"/>
  <c r="J118"/>
  <c r="J119"/>
  <c r="M118"/>
  <c r="M119"/>
  <c r="I117"/>
  <c r="I118"/>
  <c r="I119"/>
  <c r="N38"/>
  <c r="N85"/>
  <c r="N113"/>
  <c r="V50"/>
  <c r="S19"/>
  <c r="W19"/>
  <c r="W40"/>
  <c r="V64"/>
  <c r="L85"/>
  <c r="L113"/>
  <c r="L138"/>
  <c r="U19"/>
  <c r="T137"/>
  <c r="K137"/>
  <c r="Q112"/>
  <c r="X137"/>
  <c r="O85"/>
  <c r="O113"/>
  <c r="S62"/>
  <c r="R62"/>
  <c r="J85"/>
  <c r="J113"/>
  <c r="P137"/>
  <c r="W137"/>
  <c r="S137"/>
  <c r="O137"/>
  <c r="W81"/>
  <c r="W84"/>
  <c r="X113"/>
  <c r="X138"/>
  <c r="N137"/>
  <c r="N138"/>
  <c r="L137"/>
  <c r="R84"/>
  <c r="R38"/>
  <c r="V19"/>
  <c r="U40"/>
  <c r="U64"/>
  <c r="S38"/>
  <c r="S85"/>
  <c r="S113"/>
  <c r="S138"/>
  <c r="M38"/>
  <c r="K147"/>
  <c r="H150"/>
  <c r="Q52"/>
  <c r="U52"/>
  <c r="H147"/>
  <c r="R85"/>
  <c r="R113"/>
  <c r="I85"/>
  <c r="I113"/>
  <c r="P85"/>
  <c r="P113"/>
  <c r="P138"/>
  <c r="I137"/>
  <c r="W38"/>
  <c r="I138"/>
  <c r="O138"/>
  <c r="V137"/>
  <c r="R137"/>
  <c r="V38"/>
  <c r="Q38"/>
  <c r="U15"/>
  <c r="U38"/>
  <c r="J138"/>
  <c r="K138"/>
  <c r="T138"/>
  <c r="H144"/>
  <c r="H155"/>
  <c r="O145"/>
  <c r="U137"/>
  <c r="Q137"/>
  <c r="O147"/>
  <c r="V62"/>
  <c r="V85"/>
  <c r="V113"/>
  <c r="Q84"/>
  <c r="O146"/>
  <c r="U67"/>
  <c r="U84"/>
  <c r="S146"/>
  <c r="O144"/>
  <c r="O155"/>
  <c r="W62"/>
  <c r="W85"/>
  <c r="W113"/>
  <c r="W138"/>
  <c r="M84"/>
  <c r="Q62"/>
  <c r="U43"/>
  <c r="Q85"/>
  <c r="Q113"/>
  <c r="M85"/>
  <c r="M113"/>
  <c r="M138"/>
  <c r="K146"/>
  <c r="K144"/>
  <c r="K155"/>
  <c r="S145"/>
  <c r="U62"/>
  <c r="U85"/>
  <c r="U113"/>
  <c r="S147"/>
  <c r="S144"/>
</calcChain>
</file>

<file path=xl/comments1.xml><?xml version="1.0" encoding="utf-8"?>
<comments xmlns="http://schemas.openxmlformats.org/spreadsheetml/2006/main">
  <authors>
    <author>stagnt</author>
    <author>ingjsn</author>
  </authors>
  <commentList>
    <comment ref="D14" authorId="0">
      <text>
        <r>
          <rPr>
            <b/>
            <sz val="8"/>
            <color indexed="81"/>
            <rFont val="Tahoma"/>
            <family val="2"/>
            <charset val="186"/>
          </rPr>
          <t>stagnt:</t>
        </r>
        <r>
          <rPr>
            <sz val="8"/>
            <color indexed="81"/>
            <rFont val="Tahoma"/>
            <family val="2"/>
            <charset val="186"/>
          </rPr>
          <t xml:space="preserve">
</t>
        </r>
      </text>
    </comment>
    <comment ref="T64" authorId="1">
      <text>
        <r>
          <rPr>
            <b/>
            <sz val="9"/>
            <color indexed="81"/>
            <rFont val="Tahoma"/>
            <family val="2"/>
            <charset val="186"/>
          </rPr>
          <t>ingjsn:</t>
        </r>
        <r>
          <rPr>
            <sz val="9"/>
            <color indexed="81"/>
            <rFont val="Tahoma"/>
            <family val="2"/>
            <charset val="186"/>
          </rPr>
          <t xml:space="preserve">
</t>
        </r>
      </text>
    </comment>
    <comment ref="AB94" authorId="0">
      <text>
        <r>
          <rPr>
            <b/>
            <sz val="8"/>
            <color indexed="81"/>
            <rFont val="Tahoma"/>
            <family val="2"/>
          </rPr>
          <t>stagnt:</t>
        </r>
        <r>
          <rPr>
            <sz val="8"/>
            <color indexed="81"/>
            <rFont val="Tahoma"/>
            <family val="2"/>
          </rPr>
          <t xml:space="preserve">
</t>
        </r>
      </text>
    </comment>
    <comment ref="D132" authorId="0">
      <text>
        <r>
          <rPr>
            <b/>
            <sz val="8"/>
            <color indexed="81"/>
            <rFont val="Tahoma"/>
            <family val="2"/>
            <charset val="186"/>
          </rPr>
          <t>stagnt:</t>
        </r>
        <r>
          <rPr>
            <sz val="8"/>
            <color indexed="81"/>
            <rFont val="Tahoma"/>
            <family val="2"/>
            <charset val="186"/>
          </rPr>
          <t xml:space="preserve">
</t>
        </r>
      </text>
    </comment>
  </commentList>
</comments>
</file>

<file path=xl/sharedStrings.xml><?xml version="1.0" encoding="utf-8"?>
<sst xmlns="http://schemas.openxmlformats.org/spreadsheetml/2006/main" count="745" uniqueCount="271">
  <si>
    <t>tūkst. Lt</t>
  </si>
  <si>
    <t>Programos tikslo kodas</t>
  </si>
  <si>
    <t>Uždavinio kodas</t>
  </si>
  <si>
    <t>Priemonės kodas</t>
  </si>
  <si>
    <t>Priemonės pavadinimas</t>
  </si>
  <si>
    <t>Asignavimų valdytojo kodas</t>
  </si>
  <si>
    <t>Priemonės vykdytojo kodas</t>
  </si>
  <si>
    <t>Finansavimo šaltinis</t>
  </si>
  <si>
    <t>Iš viso</t>
  </si>
  <si>
    <t>Išlaidoms</t>
  </si>
  <si>
    <t>01</t>
  </si>
  <si>
    <t>02</t>
  </si>
  <si>
    <t>Finansavimo šaltiniai</t>
  </si>
  <si>
    <t>Ekonominės klasifikacijos grupės</t>
  </si>
  <si>
    <t>1.2. turtui įsigyti ir finansiniams įsipareigojimams vykdyti</t>
  </si>
  <si>
    <t>Pavadinimas</t>
  </si>
  <si>
    <t>Iš jų darbo užmokesčiui</t>
  </si>
  <si>
    <t>Finansavimo šaltinių suvestinė</t>
  </si>
  <si>
    <t>1. IŠ VISO LĖŠŲ POREIKIS:</t>
  </si>
  <si>
    <t>2.2. KITI ŠALTINIAI, IŠ VISO:</t>
  </si>
  <si>
    <t>2.1. SAVIVALDYBĖS  LĖŠOS, IŠ VISO:</t>
  </si>
  <si>
    <t>2. FINANSAVIMO ŠALTINIAI:</t>
  </si>
  <si>
    <r>
      <t xml:space="preserve">2.2.1.Europos Sąjungos paramos lėšos </t>
    </r>
    <r>
      <rPr>
        <b/>
        <sz val="10"/>
        <rFont val="Times New Roman"/>
        <family val="1"/>
      </rPr>
      <t>ES</t>
    </r>
  </si>
  <si>
    <r>
      <t xml:space="preserve">2.2.4. Valstybės biudžeto lėšos </t>
    </r>
    <r>
      <rPr>
        <b/>
        <sz val="10"/>
        <rFont val="Times New Roman"/>
        <family val="1"/>
      </rPr>
      <t>LRVB</t>
    </r>
  </si>
  <si>
    <r>
      <t xml:space="preserve">2.2.5. Paskolos lėšos </t>
    </r>
    <r>
      <rPr>
        <b/>
        <sz val="10"/>
        <rFont val="Times New Roman"/>
        <family val="1"/>
      </rPr>
      <t>P</t>
    </r>
  </si>
  <si>
    <r>
      <t xml:space="preserve">2.2.6. Kiti finansavimo šaltiniai </t>
    </r>
    <r>
      <rPr>
        <b/>
        <sz val="10"/>
        <rFont val="Times New Roman"/>
        <family val="1"/>
      </rPr>
      <t>Kt</t>
    </r>
  </si>
  <si>
    <t>2.1.2. Savivaldybės privatizavimo fondo lėšos PF</t>
  </si>
  <si>
    <t>Bendras lėšų  poreikis ir numatomi finansavimo šaltiniai</t>
  </si>
  <si>
    <t>Asignavimai (n-1)-iesiems metams</t>
  </si>
  <si>
    <t xml:space="preserve">n-ųjų metų skirti asignavimai
</t>
  </si>
  <si>
    <t>Projektas n+1-iesiems metams</t>
  </si>
  <si>
    <t>Projektas n+2-iesiems metams</t>
  </si>
  <si>
    <r>
      <t xml:space="preserve">2.2.2.Kelių priežiūros ir plėtros programos lėšos </t>
    </r>
    <r>
      <rPr>
        <b/>
        <sz val="10"/>
        <rFont val="Times New Roman"/>
        <family val="1"/>
      </rPr>
      <t>KPPP</t>
    </r>
  </si>
  <si>
    <t>1.1. išlaidoms, iš jų:</t>
  </si>
  <si>
    <t>1.1.1. darbo užmokesčiui</t>
  </si>
  <si>
    <r>
      <t xml:space="preserve">2.1.1.1.  Savivaldybės biudžeto lėšos </t>
    </r>
    <r>
      <rPr>
        <b/>
        <sz val="10"/>
        <rFont val="Times New Roman"/>
        <family val="1"/>
      </rPr>
      <t>SB</t>
    </r>
  </si>
  <si>
    <r>
      <t xml:space="preserve">2.1.1.2.  Savivaldybės aplinkos apsaugos rėmimo specialiosios programos lėšos </t>
    </r>
    <r>
      <rPr>
        <b/>
        <sz val="10"/>
        <rFont val="Times New Roman"/>
        <family val="1"/>
      </rPr>
      <t>SB(AA)</t>
    </r>
  </si>
  <si>
    <r>
      <t xml:space="preserve"> 2.1.1.3. Specialiosios programos lėšos (pajamos už atsitiktines paslaugas) </t>
    </r>
    <r>
      <rPr>
        <b/>
        <sz val="10"/>
        <rFont val="Times New Roman"/>
        <family val="1"/>
      </rPr>
      <t>SB(SP)</t>
    </r>
  </si>
  <si>
    <r>
      <t xml:space="preserve">2.1.1.4. Specialiosios programos lėšos (pajamos už atsitiktines paslaugas) </t>
    </r>
    <r>
      <rPr>
        <b/>
        <sz val="10"/>
        <rFont val="Times New Roman"/>
        <family val="1"/>
      </rPr>
      <t>SB(SPN)</t>
    </r>
  </si>
  <si>
    <t>2.1.1. Savivaldybės biudžetas, iš jo:</t>
  </si>
  <si>
    <r>
      <t xml:space="preserve">2.1.1.5.  Valstybės biudžeto specialiosios tikslinės dotacijos lėšos </t>
    </r>
    <r>
      <rPr>
        <b/>
        <sz val="10"/>
        <rFont val="Times New Roman"/>
        <family val="1"/>
      </rPr>
      <t>SB(VB)</t>
    </r>
  </si>
  <si>
    <r>
      <t xml:space="preserve">2.1.1.6. Valstybės  biudžeto specialiosios tikslinės dotacijos lėšos (iš valstybės investicijų programos) </t>
    </r>
    <r>
      <rPr>
        <b/>
        <sz val="10"/>
        <rFont val="Times New Roman"/>
        <family val="1"/>
      </rPr>
      <t>SB(VIP)</t>
    </r>
  </si>
  <si>
    <r>
      <t xml:space="preserve"> 2.1.1.7.  Savivaldybės biudžeto apyvartos lėšos ES finansinės paramos programų laikinam lėšų stygiui dengti </t>
    </r>
    <r>
      <rPr>
        <b/>
        <sz val="10"/>
        <rFont val="Times New Roman"/>
        <family val="1"/>
      </rPr>
      <t>SB(ES)</t>
    </r>
  </si>
  <si>
    <r>
      <t xml:space="preserve"> 2.1.1.8.  Valstybės ir savivaldybės biudžeto tarpusavio atsiskaitymų lėšos </t>
    </r>
    <r>
      <rPr>
        <b/>
        <sz val="10"/>
        <rFont val="Times New Roman"/>
        <family val="1"/>
      </rPr>
      <t>SB(TA)</t>
    </r>
  </si>
  <si>
    <r>
      <t xml:space="preserve">2.1.1.9. Privalomojo sveikatos draudimo fondo lėšos </t>
    </r>
    <r>
      <rPr>
        <b/>
        <sz val="10"/>
        <rFont val="Times New Roman"/>
        <family val="1"/>
      </rPr>
      <t>SB(PSDF)</t>
    </r>
  </si>
  <si>
    <r>
      <t xml:space="preserve">2.1.1.10. Privalomojo sveikatos draudimo fondo lėšos </t>
    </r>
    <r>
      <rPr>
        <b/>
        <sz val="10"/>
        <rFont val="Times New Roman"/>
        <family val="1"/>
      </rPr>
      <t>PSDF(TA)</t>
    </r>
  </si>
  <si>
    <t>(Pareigos)</t>
  </si>
  <si>
    <t>(Parašas)</t>
  </si>
  <si>
    <t>(Vardas, pavardė)</t>
  </si>
  <si>
    <t>01 ŠVIETIMO PASLAUGŲ UŽTIKRINIMAS IR GERINIMAS</t>
  </si>
  <si>
    <t>03</t>
  </si>
  <si>
    <t>SB(VB)</t>
  </si>
  <si>
    <t>SB</t>
  </si>
  <si>
    <t>Įgyvendinti Ilgalaikės pilietinio ir tautinio ugdymo programos nuostatas</t>
  </si>
  <si>
    <t>04</t>
  </si>
  <si>
    <t>190552736</t>
  </si>
  <si>
    <t>190551068</t>
  </si>
  <si>
    <t>190550347</t>
  </si>
  <si>
    <t>190550151</t>
  </si>
  <si>
    <t>290549940</t>
  </si>
  <si>
    <t>290565040</t>
  </si>
  <si>
    <t>190565235</t>
  </si>
  <si>
    <t>190565573</t>
  </si>
  <si>
    <t>190565388</t>
  </si>
  <si>
    <t>190565192</t>
  </si>
  <si>
    <t>190563412</t>
  </si>
  <si>
    <t>190563565</t>
  </si>
  <si>
    <t>190565420</t>
  </si>
  <si>
    <t>190564133</t>
  </si>
  <si>
    <t>190565769</t>
  </si>
  <si>
    <t>190566860</t>
  </si>
  <si>
    <t>190565954</t>
  </si>
  <si>
    <t>157701712</t>
  </si>
  <si>
    <t>288712070</t>
  </si>
  <si>
    <t>Žagarės gimnazija</t>
  </si>
  <si>
    <t>Švietimo centras</t>
  </si>
  <si>
    <t>ES</t>
  </si>
  <si>
    <t>Įgyvendinti ugdymo turinio atnaujinimo ir kitas strategijas,  tobulinti švietimo vadybą</t>
  </si>
  <si>
    <t>1</t>
  </si>
  <si>
    <t>Organizuotų olimpiadų ir konkursų sk.</t>
  </si>
  <si>
    <t>Švietimo įstaigų vadovų susirinkimai, posėdžiai, metodinės išvykos, seminarai, renginiai</t>
  </si>
  <si>
    <t>LRVB</t>
  </si>
  <si>
    <t>Planas</t>
  </si>
  <si>
    <t>Savivaldybės administracija</t>
  </si>
  <si>
    <t>Compatibility Report for darbinis.xls</t>
  </si>
  <si>
    <t>Run on 2009.10.27 08:37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</si>
  <si>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</si>
  <si>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</si>
  <si>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</si>
  <si>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</si>
  <si>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SB(P)</t>
  </si>
  <si>
    <t>Compatibility Report for darbdu.xls</t>
  </si>
  <si>
    <t>Run on 2009.10.27 10:37</t>
  </si>
  <si>
    <t>Run on 2009.10.27 10:38</t>
  </si>
  <si>
    <t>Run on 2009.10.27 10:41</t>
  </si>
  <si>
    <t>Run on 2009.10.27 10:42</t>
  </si>
  <si>
    <t>Run on 2009.10.27 10:54</t>
  </si>
  <si>
    <t>Run on 2009.10.27 10:55</t>
  </si>
  <si>
    <t>Run on 2009.10.27 14:52</t>
  </si>
  <si>
    <t>Run on 2009.10.27 15:05</t>
  </si>
  <si>
    <t>Run on 2009.10.28 08:26</t>
  </si>
  <si>
    <t>Run on 2009.10.28 08:53</t>
  </si>
  <si>
    <t>Run on 2009.10.28 09:43</t>
  </si>
  <si>
    <t>Run on 2009.10.28 13:33</t>
  </si>
  <si>
    <t>Compatibility Report for darbtry.xls</t>
  </si>
  <si>
    <t>Run on 2009.10.28 14:05</t>
  </si>
  <si>
    <t>Compatibility Report for 10švietimo.xls</t>
  </si>
  <si>
    <t>Run on 2009.10.28 15:47</t>
  </si>
  <si>
    <t>Mokinių konkursų ir dalykinių olimpiadų organizavimas pagal Švietimo ir mokslo ministerijos patvirtintą planą</t>
  </si>
  <si>
    <t xml:space="preserve">Bariūnų vaikų darželis </t>
  </si>
  <si>
    <t xml:space="preserve">Vaikų darželis „Vyturėlis“ </t>
  </si>
  <si>
    <t xml:space="preserve">Lopšelis-darželis „Saulutė“ </t>
  </si>
  <si>
    <t xml:space="preserve">Lopšelis-darželis „Ąžuoliukas“ </t>
  </si>
  <si>
    <t xml:space="preserve">„Aušros“ gimnazija </t>
  </si>
  <si>
    <t xml:space="preserve">Žagarės gimnazija </t>
  </si>
  <si>
    <t xml:space="preserve">Gasčiūnų pagrindinė mokykla </t>
  </si>
  <si>
    <t xml:space="preserve">Kriukų pagrindinė mokykla </t>
  </si>
  <si>
    <t xml:space="preserve">Mindaugių pagrindinė mokykla </t>
  </si>
  <si>
    <t xml:space="preserve">Joniškio jaunimo ir suaugusiųjų mokykla </t>
  </si>
  <si>
    <t xml:space="preserve">Iš viso  programai </t>
  </si>
  <si>
    <t xml:space="preserve">Žagarės vaikų darželis „Vyšniukas“ </t>
  </si>
  <si>
    <t>Iš viso uždaviniui</t>
  </si>
  <si>
    <t>Iš viso tikslui</t>
  </si>
  <si>
    <t>Dalyvavusių vaikų ir suaugusiųjų sk.</t>
  </si>
  <si>
    <t xml:space="preserve">Žagarės specialioji mokykla </t>
  </si>
  <si>
    <t>190565616</t>
  </si>
  <si>
    <t xml:space="preserve"> Pastato pritaikymas universaliam daugiafunkciam centrui Plikiškių kaime (regioninė dimensija)</t>
  </si>
  <si>
    <t>Turtui įsigyti ir finansiniams įsipareigojimams vykdyti</t>
  </si>
  <si>
    <t xml:space="preserve">Iš viso uždaviniui  </t>
  </si>
  <si>
    <t xml:space="preserve">Renginių sk.  </t>
  </si>
  <si>
    <t>SB (BIP)</t>
  </si>
  <si>
    <t>SAVIVALDYBĖS  LĖŠOS, IŠ VISO:</t>
  </si>
  <si>
    <t>KITI ŠALTINIAI, IŠ VISO:</t>
  </si>
  <si>
    <t xml:space="preserve">Joniškio sporto centras </t>
  </si>
  <si>
    <t>Tobulinti švietimo padalinio specialistų ir ugdymo įstaigų vadovų veiklos savianalizę ir vadybinę kompetenciją</t>
  </si>
  <si>
    <t>Iš viso priemonei:</t>
  </si>
  <si>
    <t>Žagarės specialioji mokykla</t>
  </si>
  <si>
    <t xml:space="preserve">Bariūnų vaikų darželis   </t>
  </si>
  <si>
    <t xml:space="preserve">Lopšelis-darželis „Ąžuoliukas“  </t>
  </si>
  <si>
    <t xml:space="preserve">„Saulės“ pagrindinė mokykla </t>
  </si>
  <si>
    <r>
      <t xml:space="preserve">Joniškio sporto centras </t>
    </r>
    <r>
      <rPr>
        <b/>
        <sz val="10"/>
        <color indexed="8"/>
        <rFont val="Times New Roman"/>
        <family val="1"/>
      </rPr>
      <t/>
    </r>
  </si>
  <si>
    <t xml:space="preserve">Bariūnų vaikų darželis  </t>
  </si>
  <si>
    <t>Žagarės vaikų darželis „Vyšniukas"</t>
  </si>
  <si>
    <t>Vaikų darželis „Vyturėlis“ -</t>
  </si>
  <si>
    <t xml:space="preserve">„Aušros“ gimnazija - </t>
  </si>
  <si>
    <t xml:space="preserve">Ugdytinių skaičius </t>
  </si>
  <si>
    <t>VšĮ „Spalvų Harmonija“</t>
  </si>
  <si>
    <t xml:space="preserve">Plikiškių mokykla-daugiafunkcis centras  </t>
  </si>
  <si>
    <t>302829166</t>
  </si>
  <si>
    <t>Plikiškių mokykla-daugiafunkcis centras</t>
  </si>
  <si>
    <t xml:space="preserve">Tikslingas mokinio krepšelio paskirstymas ir naudojimas </t>
  </si>
  <si>
    <t>Skaistgirio vidurinės mokyklos katilinės paprastasis remontas įrengiant du biokuro katilus</t>
  </si>
  <si>
    <t>Švietimo centras (lėšos Pedagoginei psichologinei tarnybai )</t>
  </si>
  <si>
    <r>
      <t xml:space="preserve">Savivaldybės biudžeto lėšos </t>
    </r>
    <r>
      <rPr>
        <b/>
        <sz val="12"/>
        <rFont val="Times New Roman"/>
        <family val="1"/>
        <charset val="186"/>
      </rPr>
      <t>SB</t>
    </r>
  </si>
  <si>
    <r>
      <t xml:space="preserve">Biudžetinių įstaigų pajamos </t>
    </r>
    <r>
      <rPr>
        <b/>
        <sz val="12"/>
        <rFont val="Times New Roman"/>
        <family val="1"/>
      </rPr>
      <t>BIP</t>
    </r>
  </si>
  <si>
    <r>
      <t xml:space="preserve">Valstybės biudžeto specialiosios tikslinės dotacijos lėšos </t>
    </r>
    <r>
      <rPr>
        <b/>
        <sz val="12"/>
        <rFont val="Times New Roman"/>
        <family val="1"/>
      </rPr>
      <t>SB(VB)</t>
    </r>
  </si>
  <si>
    <r>
      <t xml:space="preserve">Savivaldybės privatizavimo fondo lėšos </t>
    </r>
    <r>
      <rPr>
        <b/>
        <sz val="12"/>
        <rFont val="Times New Roman"/>
        <family val="1"/>
        <charset val="186"/>
      </rPr>
      <t>S(PF)</t>
    </r>
  </si>
  <si>
    <r>
      <t xml:space="preserve">Europos Sąjungos paramos lėšos </t>
    </r>
    <r>
      <rPr>
        <b/>
        <sz val="12"/>
        <rFont val="Times New Roman"/>
        <family val="1"/>
        <charset val="186"/>
      </rPr>
      <t>ES</t>
    </r>
  </si>
  <si>
    <r>
      <t xml:space="preserve">Valstybės biudžeto lėšos </t>
    </r>
    <r>
      <rPr>
        <b/>
        <sz val="12"/>
        <rFont val="Times New Roman"/>
        <family val="1"/>
        <charset val="186"/>
      </rPr>
      <t>LRVB</t>
    </r>
  </si>
  <si>
    <r>
      <t xml:space="preserve">Kiti finansavimo šaltiniai </t>
    </r>
    <r>
      <rPr>
        <b/>
        <sz val="12"/>
        <rFont val="Times New Roman"/>
        <family val="1"/>
        <charset val="186"/>
      </rPr>
      <t>Kt</t>
    </r>
  </si>
  <si>
    <t>IŠ VISO:</t>
  </si>
  <si>
    <r>
      <t>Savivaldybės paskolos lėšos</t>
    </r>
    <r>
      <rPr>
        <b/>
        <sz val="12"/>
        <rFont val="Times New Roman"/>
        <family val="1"/>
        <charset val="186"/>
      </rPr>
      <t xml:space="preserve">      SB</t>
    </r>
    <r>
      <rPr>
        <sz val="12"/>
        <rFont val="Times New Roman"/>
        <family val="1"/>
      </rPr>
      <t xml:space="preserve">( </t>
    </r>
    <r>
      <rPr>
        <b/>
        <sz val="12"/>
        <rFont val="Times New Roman"/>
        <family val="1"/>
      </rPr>
      <t>P)</t>
    </r>
  </si>
  <si>
    <t xml:space="preserve">Gataučių Marcės Katiliūtės mokykla </t>
  </si>
  <si>
    <t xml:space="preserve">A. Raudonikio  meno mokykla </t>
  </si>
  <si>
    <t xml:space="preserve"> SB(VB)</t>
  </si>
  <si>
    <t>2016 metų išlaidų projektas</t>
  </si>
  <si>
    <t xml:space="preserve">Mato Slančiausko progimnazija </t>
  </si>
  <si>
    <t xml:space="preserve">Gataučių Marcės Katiliūtės mokykla   </t>
  </si>
  <si>
    <t xml:space="preserve">Kriukų pagrindinė mokykla su Ikimokyklinio ugdymo skyrium </t>
  </si>
  <si>
    <t xml:space="preserve">Gataučių Marcės Katiliūtės  mokykla </t>
  </si>
  <si>
    <t xml:space="preserve">Švietimo įstaigų ugdymo aplinkos finansavimas </t>
  </si>
  <si>
    <t>2017 metų išlaidų projektas</t>
  </si>
  <si>
    <t>Mato Slančiausko progimnazija</t>
  </si>
  <si>
    <t>Vaikų ir jaunimo neformalaus ugdymo galimybių plėtra</t>
  </si>
  <si>
    <t>Ugdymo prieinamumo didinimas ikimokyklinio ir priešmokyklinio amžiaus vaikams</t>
  </si>
  <si>
    <t>Parengtas investicinis projektas ir paraiška</t>
  </si>
  <si>
    <t>2015 metams skirti asignavimai</t>
  </si>
  <si>
    <t>Pilietinio ir tautinio ugdymo, prevencinių programų,  ir projektų koordinavimas ir vykdymas, kitų akcijų ir švenčių organizavimas.</t>
  </si>
  <si>
    <t xml:space="preserve">Žagarės gimnazija  su Gaižaičių skyriumi  </t>
  </si>
  <si>
    <t xml:space="preserve">Gasčiūnų pagrindinė mokykla su Ikimokyklinio ugdymo ir Kirnaičių  skyriais </t>
  </si>
  <si>
    <t xml:space="preserve">Skaistgirio   gimnazija </t>
  </si>
  <si>
    <r>
      <t xml:space="preserve">Valstybės  biudžeto kitos dotacijos </t>
    </r>
    <r>
      <rPr>
        <b/>
        <sz val="12"/>
        <rFont val="Times New Roman"/>
        <family val="1"/>
      </rPr>
      <t>SB(VBK)</t>
    </r>
  </si>
  <si>
    <t xml:space="preserve"> tūkst. Eurų</t>
  </si>
  <si>
    <t>SB(VBK)</t>
  </si>
  <si>
    <t>2016 metai</t>
  </si>
  <si>
    <t xml:space="preserve">„Saulės“  pagrindinė  mokykla </t>
  </si>
  <si>
    <t>Už priemonę atsakingas skyrius</t>
  </si>
  <si>
    <t>2015 išlaidos</t>
  </si>
  <si>
    <t>2018 metų išlaidų projektas</t>
  </si>
  <si>
    <t>2017 metai</t>
  </si>
  <si>
    <t>Užtikrinti kokybišką ugdymo proceso organizavimą</t>
  </si>
  <si>
    <t>Sudaryti sąlygas ugdytis ir įgyti išsilavinimą pagal įvairias ugdymo programas</t>
  </si>
  <si>
    <t>129.4</t>
  </si>
  <si>
    <t>09</t>
  </si>
  <si>
    <t>Biudžetinių įstaigų pajamų paskirstymas</t>
  </si>
  <si>
    <t>2017 metų asignavimų projektas</t>
  </si>
  <si>
    <t>2018 metai</t>
  </si>
  <si>
    <t>2016 metams skirti asignavimai</t>
  </si>
  <si>
    <t>2018 metų asignavimų projektas</t>
  </si>
  <si>
    <t xml:space="preserve"> Valstybės investicijų programa</t>
  </si>
  <si>
    <t>Gerinti švietimo įstaigų  materialinę bazę ir užtikrinti saugią ugdymo aplinką</t>
  </si>
  <si>
    <t>JONIŠKIO RAJONO SAVIVALDYBĖS 2016–2018 M._STRATEGINIS VEIKLOS PLANAS</t>
  </si>
  <si>
    <t>Sudaryti  sąlygas mokiniams dalyvauti savivaldybės, zoniniuose, respublikiniuose ir tarptautiniuose renginiuose</t>
  </si>
  <si>
    <t>autobusų parkas</t>
  </si>
  <si>
    <t>geltonieji aut.</t>
  </si>
  <si>
    <t>Modernizuotas pastatas</t>
  </si>
  <si>
    <t>Modernizuota katilinė</t>
  </si>
  <si>
    <t>Sudaryti sąlygas vaikų saviraiškai, užimtumui ir socializacijai</t>
  </si>
  <si>
    <t>Trečiojo amžiaus universiteto veiklos organizavimas</t>
  </si>
  <si>
    <t>Klausytojų skaičius</t>
  </si>
  <si>
    <t>Mokinių pavėžimo į mokyklą kompensavimas</t>
  </si>
  <si>
    <t>Sudaryti sąlygas mokiniams naudotis LR įstatymuose numatytomis lengvatomis ir paslaugomis</t>
  </si>
  <si>
    <t xml:space="preserve">Neformaliajam vaikų švietimui </t>
  </si>
  <si>
    <t xml:space="preserve"> </t>
  </si>
  <si>
    <t>01 PROGRAMOS  „ŠVIETIMO PASLAUGŲ UŽTIKRINIMAS IR GERINIMAS“ IŠLAIDŲ IR PRODUKTO KRITERIJŲ SUVESTINĖ</t>
  </si>
  <si>
    <t>Skyriai,  padaliniai, atsakingi už priemonių vykdymą</t>
  </si>
  <si>
    <t>Architektūros ir teritorijų planavimo skyrius</t>
  </si>
  <si>
    <t xml:space="preserve">Švietimo ir sporto skyrius </t>
  </si>
  <si>
    <t>Gaižaičių seniūnija</t>
  </si>
  <si>
    <t>Buhalterinės apskaitos skyrius</t>
  </si>
  <si>
    <t>10</t>
  </si>
  <si>
    <t xml:space="preserve">Teisės ir metrikacijos skyrius </t>
  </si>
  <si>
    <t>Gataučių seniūnija</t>
  </si>
  <si>
    <t>Ekonominės plėtros ir investicijų skyrius</t>
  </si>
  <si>
    <t>11</t>
  </si>
  <si>
    <t>Vaiko teisių apsaugos skyrius</t>
  </si>
  <si>
    <t>Kepalių seniūnija</t>
  </si>
  <si>
    <t>Finansų skyrius</t>
  </si>
  <si>
    <t>12</t>
  </si>
  <si>
    <t>Ūkio skyrius</t>
  </si>
  <si>
    <t>Kriukų seniūnija</t>
  </si>
  <si>
    <t>05</t>
  </si>
  <si>
    <t>Kultūros ir viešųjų ryšių skyrius</t>
  </si>
  <si>
    <t>13</t>
  </si>
  <si>
    <t xml:space="preserve">Žemės ūkio skyrius </t>
  </si>
  <si>
    <t>Rudiškių seniūnija</t>
  </si>
  <si>
    <t>06</t>
  </si>
  <si>
    <t>Kanceliarijos skyrius</t>
  </si>
  <si>
    <t>14</t>
  </si>
  <si>
    <t>Joniškio seniūnija</t>
  </si>
  <si>
    <t xml:space="preserve">Saugėlaukio seniūnija          </t>
  </si>
  <si>
    <t>07</t>
  </si>
  <si>
    <t>Infrastruktūros skyrius</t>
  </si>
  <si>
    <t>15</t>
  </si>
  <si>
    <t>Žagarės seniūnija</t>
  </si>
  <si>
    <t>Satkūnų seniūnija</t>
  </si>
  <si>
    <t>08</t>
  </si>
  <si>
    <t>Socialinės paramos ir sveikatos skyrius</t>
  </si>
  <si>
    <t>16</t>
  </si>
  <si>
    <t>Skaistgirio seniūnija</t>
  </si>
  <si>
    <t>09,  02</t>
  </si>
  <si>
    <t>Panaudotos lėšos pagal įstaigų poreikius, proc.</t>
  </si>
  <si>
    <t>09,04</t>
  </si>
  <si>
    <t>Modernizuota mokyklų, sk.</t>
  </si>
  <si>
    <t xml:space="preserve">Modernizuota ikimokyklinio ugdymo įstaigų sk., </t>
  </si>
  <si>
    <t xml:space="preserve">Modernizuota  neformalaus ugdymo įstaigų įstaigų, sk. </t>
  </si>
  <si>
    <t>03,09</t>
  </si>
  <si>
    <r>
      <t>Skaistgirio gimnazija su</t>
    </r>
    <r>
      <rPr>
        <b/>
        <sz val="12"/>
        <color indexed="8"/>
        <rFont val="Times New Roman"/>
        <family val="1"/>
      </rPr>
      <t xml:space="preserve"> </t>
    </r>
    <r>
      <rPr>
        <sz val="12"/>
        <color indexed="8"/>
        <rFont val="Times New Roman"/>
        <family val="1"/>
      </rPr>
      <t xml:space="preserve">Ikimokyklinio ugdymo skyriumi </t>
    </r>
    <r>
      <rPr>
        <b/>
        <sz val="12"/>
        <color indexed="8"/>
        <rFont val="Times New Roman"/>
        <family val="1"/>
      </rPr>
      <t xml:space="preserve"> </t>
    </r>
  </si>
  <si>
    <r>
      <t>Žagarės gimnazija /</t>
    </r>
    <r>
      <rPr>
        <b/>
        <sz val="12"/>
        <color indexed="8"/>
        <rFont val="Times New Roman"/>
        <family val="1"/>
      </rPr>
      <t xml:space="preserve"> </t>
    </r>
    <r>
      <rPr>
        <sz val="12"/>
        <color indexed="8"/>
        <rFont val="Times New Roman"/>
        <family val="1"/>
      </rPr>
      <t xml:space="preserve"> Su Gaižaičių skyriumi    </t>
    </r>
  </si>
  <si>
    <r>
      <t xml:space="preserve">Mindaugių pagrindinė mokykla </t>
    </r>
    <r>
      <rPr>
        <b/>
        <sz val="12"/>
        <color indexed="8"/>
        <rFont val="Times New Roman"/>
        <family val="1"/>
      </rPr>
      <t xml:space="preserve"> </t>
    </r>
  </si>
  <si>
    <r>
      <t xml:space="preserve">Joniškio jaunimo ir suaugusiųjų mokykla </t>
    </r>
    <r>
      <rPr>
        <b/>
        <sz val="12"/>
        <color indexed="8"/>
        <rFont val="Times New Roman"/>
        <family val="1"/>
      </rPr>
      <t xml:space="preserve"> </t>
    </r>
  </si>
  <si>
    <r>
      <t xml:space="preserve">A. Raudonikio  meno mokykla </t>
    </r>
    <r>
      <rPr>
        <b/>
        <sz val="12"/>
        <color indexed="8"/>
        <rFont val="Times New Roman"/>
        <family val="1"/>
      </rPr>
      <t xml:space="preserve"> s</t>
    </r>
    <r>
      <rPr>
        <sz val="12"/>
        <color indexed="8"/>
        <rFont val="Times New Roman"/>
        <family val="1"/>
      </rPr>
      <t>u</t>
    </r>
    <r>
      <rPr>
        <b/>
        <sz val="12"/>
        <color indexed="8"/>
        <rFont val="Times New Roman"/>
        <family val="1"/>
      </rPr>
      <t xml:space="preserve"> </t>
    </r>
    <r>
      <rPr>
        <sz val="12"/>
        <color indexed="8"/>
        <rFont val="Times New Roman"/>
        <family val="1"/>
      </rPr>
      <t>Žagarės skyriumi</t>
    </r>
  </si>
  <si>
    <r>
      <t xml:space="preserve">Skaistgirio gimnazija su Ikimokyklinio ugdymo skyriumi  </t>
    </r>
    <r>
      <rPr>
        <b/>
        <sz val="12"/>
        <color indexed="8"/>
        <rFont val="Times New Roman"/>
        <family val="1"/>
      </rPr>
      <t xml:space="preserve"> </t>
    </r>
  </si>
  <si>
    <r>
      <t xml:space="preserve">„Saulės“ </t>
    </r>
    <r>
      <rPr>
        <b/>
        <sz val="12"/>
        <rFont val="Times New Roman"/>
        <family val="1"/>
      </rPr>
      <t xml:space="preserve"> </t>
    </r>
    <r>
      <rPr>
        <sz val="12"/>
        <rFont val="Times New Roman"/>
        <family val="1"/>
      </rPr>
      <t xml:space="preserve">pagrindinė </t>
    </r>
    <r>
      <rPr>
        <b/>
        <sz val="12"/>
        <rFont val="Times New Roman"/>
        <family val="1"/>
      </rPr>
      <t xml:space="preserve"> </t>
    </r>
    <r>
      <rPr>
        <sz val="12"/>
        <rFont val="Times New Roman"/>
        <family val="1"/>
      </rPr>
      <t xml:space="preserve">mokykla  </t>
    </r>
  </si>
  <si>
    <r>
      <t xml:space="preserve">Kriukų pagrindinė mokykla su ikimokyklinio ugdymo skyriumi   </t>
    </r>
    <r>
      <rPr>
        <b/>
        <sz val="12"/>
        <color indexed="8"/>
        <rFont val="Times New Roman"/>
        <family val="1"/>
      </rPr>
      <t xml:space="preserve">  </t>
    </r>
    <r>
      <rPr>
        <sz val="10"/>
        <color indexed="8"/>
        <rFont val="Times New Roman"/>
        <family val="1"/>
      </rPr>
      <t/>
    </r>
  </si>
  <si>
    <r>
      <t>A. Raudonikio  meno mokykla su Žagarės skyrium</t>
    </r>
    <r>
      <rPr>
        <b/>
        <sz val="12"/>
        <color indexed="8"/>
        <rFont val="Times New Roman"/>
        <family val="1"/>
      </rPr>
      <t xml:space="preserve">i </t>
    </r>
  </si>
  <si>
    <t xml:space="preserve">Švietimo centras su centralizuota buhalterija  </t>
  </si>
  <si>
    <t>Pavežama vaikų, sk.</t>
  </si>
  <si>
    <t xml:space="preserve">Fnansuojamų etatų skaičius </t>
  </si>
  <si>
    <t xml:space="preserve">Bendrojo lavinimo mokyklų modernizavimas </t>
  </si>
  <si>
    <t>Produkto vertinimo kriterijus</t>
  </si>
</sst>
</file>

<file path=xl/styles.xml><?xml version="1.0" encoding="utf-8"?>
<styleSheet xmlns="http://schemas.openxmlformats.org/spreadsheetml/2006/main">
  <numFmts count="2">
    <numFmt numFmtId="164" formatCode="0.0"/>
    <numFmt numFmtId="165" formatCode="0.0,"/>
  </numFmts>
  <fonts count="48">
    <font>
      <sz val="10"/>
      <name val="Arial"/>
      <charset val="186"/>
    </font>
    <font>
      <sz val="10"/>
      <name val="Arial"/>
      <charset val="186"/>
    </font>
    <font>
      <sz val="10"/>
      <name val="Times New Roman"/>
      <family val="1"/>
    </font>
    <font>
      <b/>
      <sz val="10"/>
      <name val="Times New Roman"/>
      <family val="1"/>
    </font>
    <font>
      <sz val="8"/>
      <name val="Times New Roman"/>
      <family val="1"/>
    </font>
    <font>
      <b/>
      <sz val="11"/>
      <name val="Times New Roman"/>
      <family val="1"/>
    </font>
    <font>
      <sz val="9"/>
      <name val="Times New Roman"/>
      <family val="1"/>
    </font>
    <font>
      <sz val="8"/>
      <name val="Arial"/>
      <family val="2"/>
      <charset val="186"/>
    </font>
    <font>
      <sz val="8"/>
      <name val="Times New Roman"/>
      <family val="1"/>
      <charset val="186"/>
    </font>
    <font>
      <b/>
      <sz val="12"/>
      <name val="Times New Roman"/>
      <family val="1"/>
    </font>
    <font>
      <sz val="11"/>
      <name val="Times New Roman"/>
      <family val="1"/>
    </font>
    <font>
      <sz val="12"/>
      <name val="Times New Roman"/>
      <family val="1"/>
    </font>
    <font>
      <b/>
      <sz val="10"/>
      <name val="Arial"/>
      <family val="2"/>
    </font>
    <font>
      <u/>
      <sz val="9"/>
      <name val="Times New Roman"/>
      <family val="1"/>
    </font>
    <font>
      <sz val="12"/>
      <name val="Times New Roman"/>
      <family val="1"/>
      <charset val="186"/>
    </font>
    <font>
      <b/>
      <sz val="12"/>
      <name val="Times New Roman"/>
      <family val="1"/>
      <charset val="186"/>
    </font>
    <font>
      <b/>
      <sz val="10"/>
      <name val="Times New Roman"/>
      <family val="1"/>
      <charset val="186"/>
    </font>
    <font>
      <sz val="10"/>
      <name val="Times New Roman"/>
      <family val="1"/>
      <charset val="186"/>
    </font>
    <font>
      <sz val="10"/>
      <name val="Arial"/>
      <family val="2"/>
      <charset val="186"/>
    </font>
    <font>
      <b/>
      <u/>
      <sz val="10"/>
      <name val="Times New Roman"/>
      <family val="1"/>
    </font>
    <font>
      <b/>
      <sz val="10"/>
      <color indexed="22"/>
      <name val="Times New Roman"/>
      <family val="1"/>
    </font>
    <font>
      <sz val="10"/>
      <color indexed="8"/>
      <name val="Times New Roman"/>
      <family val="1"/>
      <charset val="186"/>
    </font>
    <font>
      <b/>
      <sz val="10"/>
      <color indexed="8"/>
      <name val="Times New Roman"/>
      <family val="1"/>
    </font>
    <font>
      <sz val="10"/>
      <color indexed="10"/>
      <name val="Times New Roman"/>
      <family val="1"/>
    </font>
    <font>
      <sz val="8"/>
      <color indexed="10"/>
      <name val="Times New Roman"/>
      <family val="1"/>
    </font>
    <font>
      <b/>
      <sz val="10"/>
      <name val="Arial"/>
      <family val="2"/>
      <charset val="186"/>
    </font>
    <font>
      <sz val="8"/>
      <color indexed="81"/>
      <name val="Tahoma"/>
      <family val="2"/>
      <charset val="186"/>
    </font>
    <font>
      <b/>
      <sz val="8"/>
      <color indexed="81"/>
      <name val="Tahoma"/>
      <family val="2"/>
      <charset val="186"/>
    </font>
    <font>
      <sz val="10"/>
      <color indexed="8"/>
      <name val="Times New Roman"/>
      <family val="1"/>
    </font>
    <font>
      <sz val="12"/>
      <name val="Arial"/>
      <family val="2"/>
      <charset val="186"/>
    </font>
    <font>
      <sz val="12"/>
      <name val="Arial"/>
      <family val="2"/>
    </font>
    <font>
      <sz val="8"/>
      <color indexed="81"/>
      <name val="Tahoma"/>
      <family val="2"/>
    </font>
    <font>
      <b/>
      <sz val="8"/>
      <color indexed="81"/>
      <name val="Tahoma"/>
      <family val="2"/>
    </font>
    <font>
      <sz val="9"/>
      <name val="Arial"/>
      <family val="2"/>
      <charset val="186"/>
    </font>
    <font>
      <sz val="9"/>
      <color indexed="81"/>
      <name val="Tahoma"/>
      <family val="2"/>
      <charset val="186"/>
    </font>
    <font>
      <b/>
      <sz val="9"/>
      <color indexed="81"/>
      <name val="Tahoma"/>
      <family val="2"/>
      <charset val="186"/>
    </font>
    <font>
      <sz val="12"/>
      <color indexed="8"/>
      <name val="Times New Roman"/>
      <family val="1"/>
    </font>
    <font>
      <b/>
      <sz val="12"/>
      <color indexed="8"/>
      <name val="Times New Roman"/>
      <family val="1"/>
    </font>
    <font>
      <sz val="12"/>
      <color indexed="8"/>
      <name val="Times New Roman"/>
      <family val="1"/>
      <charset val="186"/>
    </font>
    <font>
      <b/>
      <sz val="12"/>
      <color indexed="8"/>
      <name val="Times New Roman"/>
      <family val="1"/>
      <charset val="186"/>
    </font>
    <font>
      <b/>
      <sz val="12"/>
      <color indexed="10"/>
      <name val="Times New Roman"/>
      <family val="1"/>
    </font>
    <font>
      <sz val="12"/>
      <color indexed="10"/>
      <name val="Times New Roman"/>
      <family val="1"/>
    </font>
    <font>
      <sz val="12"/>
      <color indexed="9"/>
      <name val="Times New Roman"/>
      <family val="1"/>
    </font>
    <font>
      <b/>
      <sz val="12"/>
      <color indexed="44"/>
      <name val="Times New Roman"/>
      <family val="1"/>
    </font>
    <font>
      <b/>
      <sz val="12"/>
      <color indexed="42"/>
      <name val="Times New Roman"/>
      <family val="1"/>
    </font>
    <font>
      <b/>
      <sz val="9"/>
      <color theme="1"/>
      <name val="Calibri"/>
      <family val="2"/>
      <charset val="186"/>
      <scheme val="minor"/>
    </font>
    <font>
      <sz val="12"/>
      <color rgb="FF0070C0"/>
      <name val="Times New Roman"/>
      <family val="1"/>
    </font>
    <font>
      <b/>
      <sz val="12"/>
      <color theme="1"/>
      <name val="Times New Roman"/>
      <family val="1"/>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CCFF66"/>
        <bgColor indexed="64"/>
      </patternFill>
    </fill>
    <fill>
      <patternFill patternType="solid">
        <fgColor rgb="FFFFFF00"/>
        <bgColor indexed="64"/>
      </patternFill>
    </fill>
  </fills>
  <borders count="141">
    <border>
      <left/>
      <right/>
      <top/>
      <bottom/>
      <diagonal/>
    </border>
    <border>
      <left/>
      <right style="thick">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thick">
        <color indexed="64"/>
      </top>
      <bottom style="thin">
        <color indexed="64"/>
      </bottom>
      <diagonal/>
    </border>
    <border>
      <left/>
      <right style="thick">
        <color indexed="64"/>
      </right>
      <top/>
      <bottom style="thin">
        <color indexed="8"/>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bottom style="medium">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style="thin">
        <color indexed="64"/>
      </right>
      <top style="thick">
        <color indexed="64"/>
      </top>
      <bottom/>
      <diagonal/>
    </border>
    <border>
      <left style="thin">
        <color indexed="64"/>
      </left>
      <right/>
      <top style="thick">
        <color indexed="64"/>
      </top>
      <bottom/>
      <diagonal/>
    </border>
  </borders>
  <cellStyleXfs count="2">
    <xf numFmtId="0" fontId="0" fillId="0" borderId="0"/>
    <xf numFmtId="0" fontId="1" fillId="0" borderId="0"/>
  </cellStyleXfs>
  <cellXfs count="831">
    <xf numFmtId="0" fontId="0" fillId="0" borderId="0" xfId="0"/>
    <xf numFmtId="164" fontId="5" fillId="2" borderId="1" xfId="0" applyNumberFormat="1" applyFont="1" applyFill="1" applyBorder="1" applyAlignment="1">
      <alignment horizontal="center" vertical="top" wrapText="1"/>
    </xf>
    <xf numFmtId="164" fontId="10" fillId="0" borderId="1" xfId="0" applyNumberFormat="1" applyFont="1" applyBorder="1" applyAlignment="1">
      <alignment horizontal="center" vertical="top" wrapText="1"/>
    </xf>
    <xf numFmtId="0" fontId="11" fillId="0" borderId="0" xfId="0" applyFont="1"/>
    <xf numFmtId="164" fontId="5" fillId="2" borderId="2" xfId="0" applyNumberFormat="1" applyFont="1" applyFill="1" applyBorder="1" applyAlignment="1">
      <alignment horizontal="center" vertical="top" wrapText="1"/>
    </xf>
    <xf numFmtId="164" fontId="10" fillId="0" borderId="2" xfId="0" applyNumberFormat="1" applyFont="1" applyBorder="1" applyAlignment="1">
      <alignment horizontal="center" vertical="top" wrapText="1"/>
    </xf>
    <xf numFmtId="164" fontId="10" fillId="0" borderId="3" xfId="0" applyNumberFormat="1" applyFont="1" applyBorder="1" applyAlignment="1">
      <alignment horizontal="center" vertical="top" wrapText="1"/>
    </xf>
    <xf numFmtId="164" fontId="5" fillId="0" borderId="4" xfId="0" applyNumberFormat="1" applyFont="1" applyBorder="1" applyAlignment="1">
      <alignment horizontal="center" vertical="top" wrapText="1"/>
    </xf>
    <xf numFmtId="164" fontId="10" fillId="0" borderId="5" xfId="0" applyNumberFormat="1" applyFont="1" applyBorder="1" applyAlignment="1">
      <alignment horizontal="center" vertical="top" wrapText="1"/>
    </xf>
    <xf numFmtId="164" fontId="10" fillId="0" borderId="2" xfId="0" applyNumberFormat="1" applyFont="1" applyBorder="1" applyAlignment="1">
      <alignment horizontal="center" vertical="top"/>
    </xf>
    <xf numFmtId="164" fontId="10" fillId="0" borderId="6" xfId="0" applyNumberFormat="1" applyFont="1" applyBorder="1" applyAlignment="1">
      <alignment horizontal="center" vertical="top" wrapText="1"/>
    </xf>
    <xf numFmtId="164" fontId="5" fillId="2" borderId="7" xfId="0" applyNumberFormat="1" applyFont="1" applyFill="1" applyBorder="1" applyAlignment="1">
      <alignment horizontal="center" vertical="top" wrapText="1"/>
    </xf>
    <xf numFmtId="164" fontId="5" fillId="2" borderId="8" xfId="0" applyNumberFormat="1" applyFont="1" applyFill="1" applyBorder="1" applyAlignment="1">
      <alignment horizontal="center" vertical="top" wrapText="1"/>
    </xf>
    <xf numFmtId="164" fontId="10" fillId="3" borderId="7" xfId="0" applyNumberFormat="1" applyFont="1" applyFill="1" applyBorder="1" applyAlignment="1">
      <alignment horizontal="center" vertical="top" wrapText="1"/>
    </xf>
    <xf numFmtId="164" fontId="10" fillId="0" borderId="9" xfId="0" applyNumberFormat="1" applyFont="1" applyBorder="1" applyAlignment="1">
      <alignment horizontal="center" vertical="top"/>
    </xf>
    <xf numFmtId="164" fontId="10" fillId="0" borderId="10" xfId="0" applyNumberFormat="1" applyFont="1" applyBorder="1" applyAlignment="1">
      <alignment horizontal="center" vertical="top" wrapText="1"/>
    </xf>
    <xf numFmtId="0" fontId="0" fillId="0" borderId="0" xfId="0" applyFill="1"/>
    <xf numFmtId="164" fontId="5" fillId="0" borderId="0" xfId="0" applyNumberFormat="1" applyFont="1" applyFill="1" applyBorder="1" applyAlignment="1">
      <alignment horizontal="center" vertical="top" wrapText="1"/>
    </xf>
    <xf numFmtId="164" fontId="5" fillId="4" borderId="11" xfId="0" applyNumberFormat="1" applyFont="1" applyFill="1" applyBorder="1" applyAlignment="1">
      <alignment horizontal="center" vertical="top" wrapText="1"/>
    </xf>
    <xf numFmtId="0" fontId="12" fillId="0" borderId="0" xfId="0" applyFont="1"/>
    <xf numFmtId="0" fontId="9" fillId="0" borderId="0" xfId="0" applyFont="1" applyAlignment="1">
      <alignment horizontal="center"/>
    </xf>
    <xf numFmtId="164" fontId="5" fillId="4" borderId="12" xfId="0" applyNumberFormat="1" applyFont="1" applyFill="1" applyBorder="1" applyAlignment="1">
      <alignment horizontal="center" vertical="top" wrapText="1"/>
    </xf>
    <xf numFmtId="164" fontId="5" fillId="0" borderId="13" xfId="0" applyNumberFormat="1" applyFont="1" applyBorder="1" applyAlignment="1">
      <alignment horizontal="center" vertical="top" wrapText="1"/>
    </xf>
    <xf numFmtId="164" fontId="10" fillId="0" borderId="14" xfId="0" applyNumberFormat="1" applyFont="1" applyBorder="1" applyAlignment="1">
      <alignment horizontal="center" vertical="top" wrapText="1"/>
    </xf>
    <xf numFmtId="164" fontId="10" fillId="0" borderId="15" xfId="0" applyNumberFormat="1" applyFont="1" applyBorder="1" applyAlignment="1">
      <alignment horizontal="center" vertical="top" wrapText="1"/>
    </xf>
    <xf numFmtId="164" fontId="10" fillId="0" borderId="15" xfId="0" applyNumberFormat="1" applyFont="1" applyBorder="1" applyAlignment="1">
      <alignment horizontal="center" vertical="top"/>
    </xf>
    <xf numFmtId="164" fontId="10" fillId="0" borderId="16" xfId="0" applyNumberFormat="1" applyFont="1" applyBorder="1" applyAlignment="1">
      <alignment horizontal="center" vertical="top" wrapText="1"/>
    </xf>
    <xf numFmtId="164" fontId="10" fillId="0" borderId="17" xfId="0" applyNumberFormat="1" applyFont="1" applyBorder="1" applyAlignment="1">
      <alignment horizontal="center" vertical="top" wrapText="1"/>
    </xf>
    <xf numFmtId="0" fontId="6" fillId="0" borderId="0" xfId="0" applyFont="1"/>
    <xf numFmtId="0" fontId="13" fillId="0" borderId="0" xfId="0" applyFont="1" applyBorder="1"/>
    <xf numFmtId="0" fontId="6" fillId="0" borderId="0" xfId="0" applyFont="1" applyAlignment="1"/>
    <xf numFmtId="0" fontId="12" fillId="0" borderId="0" xfId="0" applyFont="1" applyFill="1" applyAlignment="1">
      <alignment horizontal="left"/>
    </xf>
    <xf numFmtId="164" fontId="10" fillId="0" borderId="2" xfId="0" applyNumberFormat="1" applyFont="1" applyFill="1" applyBorder="1" applyAlignment="1">
      <alignment horizontal="center" vertical="top"/>
    </xf>
    <xf numFmtId="164" fontId="10" fillId="0" borderId="2" xfId="0" applyNumberFormat="1" applyFont="1" applyFill="1" applyBorder="1" applyAlignment="1">
      <alignment horizontal="center" vertical="top" wrapText="1"/>
    </xf>
    <xf numFmtId="164" fontId="10" fillId="3" borderId="2" xfId="0" applyNumberFormat="1" applyFont="1" applyFill="1" applyBorder="1" applyAlignment="1">
      <alignment horizontal="center" vertical="top" wrapText="1"/>
    </xf>
    <xf numFmtId="164" fontId="0" fillId="0" borderId="0" xfId="0" applyNumberFormat="1"/>
    <xf numFmtId="164" fontId="5" fillId="0" borderId="18" xfId="0" applyNumberFormat="1" applyFont="1" applyBorder="1" applyAlignment="1">
      <alignment horizontal="center" vertical="top" wrapText="1"/>
    </xf>
    <xf numFmtId="0" fontId="2" fillId="0" borderId="19" xfId="0" applyFont="1" applyBorder="1" applyAlignment="1">
      <alignment vertical="top" wrapText="1"/>
    </xf>
    <xf numFmtId="0" fontId="3" fillId="0" borderId="20" xfId="0" applyFont="1" applyBorder="1" applyAlignment="1">
      <alignment vertical="center"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164" fontId="5" fillId="2" borderId="24" xfId="0" applyNumberFormat="1" applyFont="1" applyFill="1" applyBorder="1" applyAlignment="1">
      <alignment horizontal="center" vertical="top" wrapText="1"/>
    </xf>
    <xf numFmtId="164" fontId="5" fillId="2" borderId="18" xfId="0" applyNumberFormat="1" applyFont="1" applyFill="1" applyBorder="1" applyAlignment="1">
      <alignment horizontal="center" vertical="top" wrapText="1"/>
    </xf>
    <xf numFmtId="164" fontId="10" fillId="0" borderId="24" xfId="0" applyNumberFormat="1" applyFont="1" applyBorder="1" applyAlignment="1">
      <alignment horizontal="center" vertical="top" wrapText="1"/>
    </xf>
    <xf numFmtId="164" fontId="10" fillId="3" borderId="25" xfId="0" applyNumberFormat="1" applyFont="1" applyFill="1" applyBorder="1" applyAlignment="1">
      <alignment horizontal="center" vertical="top" wrapText="1"/>
    </xf>
    <xf numFmtId="164" fontId="10" fillId="0" borderId="26" xfId="0" applyNumberFormat="1" applyFont="1" applyBorder="1" applyAlignment="1">
      <alignment horizontal="center" vertical="top" wrapText="1"/>
    </xf>
    <xf numFmtId="0" fontId="3" fillId="0" borderId="20" xfId="0" applyFont="1" applyBorder="1" applyAlignment="1">
      <alignment vertical="top" wrapText="1"/>
    </xf>
    <xf numFmtId="0" fontId="3" fillId="2" borderId="21" xfId="0" applyFont="1" applyFill="1" applyBorder="1" applyAlignment="1">
      <alignment vertical="center" wrapText="1"/>
    </xf>
    <xf numFmtId="0" fontId="3" fillId="0" borderId="21" xfId="0" applyFont="1" applyBorder="1" applyAlignment="1">
      <alignment vertical="top" wrapText="1"/>
    </xf>
    <xf numFmtId="0" fontId="3" fillId="0" borderId="27" xfId="0" applyFont="1" applyBorder="1" applyAlignment="1">
      <alignment vertical="top" wrapText="1"/>
    </xf>
    <xf numFmtId="0" fontId="3" fillId="2" borderId="20" xfId="0" applyFont="1" applyFill="1" applyBorder="1" applyAlignment="1">
      <alignment vertical="center" wrapText="1"/>
    </xf>
    <xf numFmtId="0" fontId="3" fillId="4" borderId="28" xfId="0" applyFont="1" applyFill="1" applyBorder="1" applyAlignment="1">
      <alignment vertical="center" wrapText="1"/>
    </xf>
    <xf numFmtId="0" fontId="3" fillId="4" borderId="28" xfId="0" applyFont="1" applyFill="1" applyBorder="1" applyAlignment="1">
      <alignment vertical="top" wrapText="1"/>
    </xf>
    <xf numFmtId="0" fontId="14" fillId="0" borderId="0" xfId="0" applyFont="1"/>
    <xf numFmtId="0" fontId="2" fillId="3" borderId="29" xfId="0" applyFont="1" applyFill="1" applyBorder="1" applyAlignment="1">
      <alignment horizontal="center" vertical="top"/>
    </xf>
    <xf numFmtId="49" fontId="3" fillId="3" borderId="29" xfId="0" applyNumberFormat="1" applyFont="1" applyFill="1" applyBorder="1" applyAlignment="1">
      <alignment horizontal="center" vertical="top"/>
    </xf>
    <xf numFmtId="0" fontId="2" fillId="3" borderId="29" xfId="0" applyFont="1" applyFill="1" applyBorder="1" applyAlignment="1">
      <alignment horizontal="center" vertical="top" wrapText="1"/>
    </xf>
    <xf numFmtId="49" fontId="2" fillId="3" borderId="29" xfId="0" applyNumberFormat="1" applyFont="1" applyFill="1" applyBorder="1" applyAlignment="1">
      <alignment horizontal="center" vertical="top" wrapText="1"/>
    </xf>
    <xf numFmtId="49" fontId="2" fillId="3" borderId="29" xfId="0" applyNumberFormat="1" applyFont="1" applyFill="1" applyBorder="1" applyAlignment="1">
      <alignment vertical="top"/>
    </xf>
    <xf numFmtId="49" fontId="2" fillId="3" borderId="29" xfId="0" applyNumberFormat="1" applyFont="1" applyFill="1" applyBorder="1" applyAlignment="1">
      <alignment horizontal="center" vertical="top"/>
    </xf>
    <xf numFmtId="0" fontId="2" fillId="3" borderId="29" xfId="0" applyFont="1" applyFill="1" applyBorder="1" applyAlignment="1">
      <alignment vertical="top" wrapText="1"/>
    </xf>
    <xf numFmtId="164" fontId="3" fillId="3" borderId="29" xfId="0" applyNumberFormat="1" applyFont="1" applyFill="1" applyBorder="1" applyAlignment="1">
      <alignment horizontal="center" vertical="top"/>
    </xf>
    <xf numFmtId="165" fontId="2" fillId="3" borderId="29" xfId="0" applyNumberFormat="1" applyFont="1" applyFill="1" applyBorder="1" applyAlignment="1">
      <alignment horizontal="center" vertical="top"/>
    </xf>
    <xf numFmtId="165" fontId="3" fillId="3" borderId="29" xfId="0" applyNumberFormat="1" applyFont="1" applyFill="1" applyBorder="1" applyAlignment="1">
      <alignment horizontal="center" vertical="top"/>
    </xf>
    <xf numFmtId="0" fontId="2" fillId="3" borderId="30" xfId="0" applyFont="1" applyFill="1" applyBorder="1" applyAlignment="1">
      <alignment vertical="top" wrapText="1"/>
    </xf>
    <xf numFmtId="0" fontId="21" fillId="0" borderId="29" xfId="0" applyFont="1" applyBorder="1" applyAlignment="1">
      <alignment horizontal="left" vertical="center" wrapText="1"/>
    </xf>
    <xf numFmtId="0" fontId="17" fillId="0" borderId="29" xfId="0" applyFont="1" applyBorder="1" applyAlignment="1">
      <alignment wrapText="1"/>
    </xf>
    <xf numFmtId="0" fontId="2" fillId="3" borderId="30" xfId="0" applyFont="1" applyFill="1" applyBorder="1" applyAlignment="1">
      <alignment horizontal="center" vertical="top" wrapText="1"/>
    </xf>
    <xf numFmtId="49" fontId="2" fillId="3" borderId="31" xfId="0" applyNumberFormat="1" applyFont="1" applyFill="1" applyBorder="1" applyAlignment="1">
      <alignment vertical="top"/>
    </xf>
    <xf numFmtId="49" fontId="2" fillId="3" borderId="30" xfId="0" applyNumberFormat="1" applyFont="1" applyFill="1" applyBorder="1" applyAlignment="1">
      <alignment vertical="top"/>
    </xf>
    <xf numFmtId="49" fontId="2" fillId="3" borderId="30" xfId="0" applyNumberFormat="1" applyFont="1" applyFill="1" applyBorder="1" applyAlignment="1">
      <alignment vertical="top" wrapText="1"/>
    </xf>
    <xf numFmtId="165" fontId="20" fillId="3" borderId="29" xfId="0" applyNumberFormat="1" applyFont="1" applyFill="1" applyBorder="1" applyAlignment="1">
      <alignment horizontal="center" vertical="top"/>
    </xf>
    <xf numFmtId="165" fontId="2" fillId="3" borderId="29" xfId="0" applyNumberFormat="1" applyFont="1" applyFill="1" applyBorder="1" applyAlignment="1">
      <alignment horizontal="center" vertical="center"/>
    </xf>
    <xf numFmtId="49" fontId="2" fillId="3" borderId="30" xfId="0" applyNumberFormat="1" applyFont="1" applyFill="1" applyBorder="1" applyAlignment="1">
      <alignment horizontal="center" vertical="top" wrapText="1"/>
    </xf>
    <xf numFmtId="49" fontId="3" fillId="3" borderId="32" xfId="0" applyNumberFormat="1" applyFont="1" applyFill="1" applyBorder="1" applyAlignment="1">
      <alignment vertical="top"/>
    </xf>
    <xf numFmtId="49" fontId="3" fillId="3" borderId="33" xfId="0" applyNumberFormat="1" applyFont="1" applyFill="1" applyBorder="1" applyAlignment="1">
      <alignment vertical="top"/>
    </xf>
    <xf numFmtId="49" fontId="3" fillId="3" borderId="31" xfId="0" applyNumberFormat="1" applyFont="1" applyFill="1" applyBorder="1" applyAlignment="1">
      <alignment vertical="top"/>
    </xf>
    <xf numFmtId="49" fontId="3" fillId="3" borderId="30" xfId="0" applyNumberFormat="1" applyFont="1" applyFill="1" applyBorder="1" applyAlignment="1">
      <alignment vertical="top"/>
    </xf>
    <xf numFmtId="0" fontId="22" fillId="0" borderId="0" xfId="0" applyFont="1" applyBorder="1" applyAlignment="1">
      <alignment horizontal="left" vertical="center" wrapText="1"/>
    </xf>
    <xf numFmtId="0" fontId="18" fillId="3" borderId="31" xfId="0" applyFont="1" applyFill="1" applyBorder="1" applyAlignment="1">
      <alignment vertical="top" wrapText="1"/>
    </xf>
    <xf numFmtId="0" fontId="18" fillId="3" borderId="30" xfId="0" applyFont="1" applyFill="1" applyBorder="1" applyAlignment="1">
      <alignment vertical="top" wrapText="1"/>
    </xf>
    <xf numFmtId="165" fontId="3" fillId="5" borderId="29" xfId="0" applyNumberFormat="1" applyFont="1" applyFill="1" applyBorder="1" applyAlignment="1">
      <alignment horizontal="center" vertical="top"/>
    </xf>
    <xf numFmtId="165" fontId="23" fillId="3" borderId="29" xfId="0" applyNumberFormat="1" applyFont="1" applyFill="1" applyBorder="1" applyAlignment="1">
      <alignment horizontal="center" vertical="top"/>
    </xf>
    <xf numFmtId="0" fontId="18" fillId="3" borderId="31" xfId="0" applyFont="1" applyFill="1" applyBorder="1" applyAlignment="1">
      <alignment horizontal="left" vertical="top" wrapText="1"/>
    </xf>
    <xf numFmtId="0" fontId="21" fillId="0" borderId="31" xfId="0" applyFont="1" applyBorder="1" applyAlignment="1">
      <alignment horizontal="left" vertical="center" wrapText="1"/>
    </xf>
    <xf numFmtId="165" fontId="3" fillId="2" borderId="29" xfId="0" applyNumberFormat="1" applyFont="1" applyFill="1" applyBorder="1" applyAlignment="1">
      <alignment horizontal="center" vertical="center"/>
    </xf>
    <xf numFmtId="165" fontId="2" fillId="2" borderId="29" xfId="0" applyNumberFormat="1" applyFont="1" applyFill="1" applyBorder="1" applyAlignment="1">
      <alignment horizontal="center" vertical="center"/>
    </xf>
    <xf numFmtId="0" fontId="3" fillId="2" borderId="29" xfId="0" applyFont="1" applyFill="1" applyBorder="1" applyAlignment="1">
      <alignment horizontal="center" vertical="top"/>
    </xf>
    <xf numFmtId="164" fontId="3" fillId="2" borderId="29" xfId="0" applyNumberFormat="1" applyFont="1" applyFill="1" applyBorder="1" applyAlignment="1">
      <alignment horizontal="center" vertical="top"/>
    </xf>
    <xf numFmtId="165" fontId="2" fillId="2" borderId="29" xfId="0" applyNumberFormat="1" applyFont="1" applyFill="1" applyBorder="1" applyAlignment="1">
      <alignment horizontal="center" vertical="top"/>
    </xf>
    <xf numFmtId="165" fontId="20" fillId="2" borderId="29" xfId="0" applyNumberFormat="1" applyFont="1" applyFill="1" applyBorder="1" applyAlignment="1">
      <alignment horizontal="center" vertical="top"/>
    </xf>
    <xf numFmtId="165" fontId="3" fillId="2" borderId="29" xfId="0" applyNumberFormat="1" applyFont="1" applyFill="1" applyBorder="1" applyAlignment="1">
      <alignment horizontal="center" vertical="top"/>
    </xf>
    <xf numFmtId="0" fontId="21" fillId="0" borderId="29" xfId="0" applyFont="1" applyBorder="1" applyAlignment="1">
      <alignment horizontal="left" vertical="top" wrapText="1"/>
    </xf>
    <xf numFmtId="0" fontId="0" fillId="0" borderId="29" xfId="0" applyBorder="1"/>
    <xf numFmtId="0" fontId="0" fillId="0" borderId="31" xfId="0" applyFill="1" applyBorder="1"/>
    <xf numFmtId="0" fontId="0" fillId="0" borderId="32" xfId="0" applyFill="1" applyBorder="1"/>
    <xf numFmtId="165" fontId="12" fillId="0" borderId="0" xfId="0" applyNumberFormat="1" applyFont="1" applyAlignment="1">
      <alignment vertical="top" wrapText="1"/>
    </xf>
    <xf numFmtId="0" fontId="12" fillId="0" borderId="0" xfId="0" applyFont="1" applyAlignment="1">
      <alignment vertical="top" wrapText="1"/>
    </xf>
    <xf numFmtId="0" fontId="0" fillId="0" borderId="0" xfId="0" applyAlignment="1">
      <alignment vertical="top" wrapText="1"/>
    </xf>
    <xf numFmtId="165" fontId="0" fillId="0" borderId="0" xfId="0" applyNumberFormat="1" applyAlignment="1">
      <alignment vertical="top" wrapText="1"/>
    </xf>
    <xf numFmtId="165" fontId="0" fillId="0" borderId="34" xfId="0" applyNumberFormat="1" applyBorder="1" applyAlignment="1">
      <alignment vertical="top" wrapText="1"/>
    </xf>
    <xf numFmtId="0" fontId="0" fillId="0" borderId="35" xfId="0" applyBorder="1" applyAlignment="1">
      <alignment vertical="top" wrapText="1"/>
    </xf>
    <xf numFmtId="0" fontId="12" fillId="0" borderId="0" xfId="0" applyFont="1" applyAlignment="1">
      <alignment horizontal="center" vertical="top" wrapText="1"/>
    </xf>
    <xf numFmtId="0" fontId="0" fillId="0" borderId="0" xfId="0" applyAlignment="1">
      <alignment horizontal="center" vertical="top" wrapText="1"/>
    </xf>
    <xf numFmtId="165" fontId="12" fillId="0" borderId="0" xfId="0" applyNumberFormat="1" applyFont="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12" fillId="0" borderId="0" xfId="0" applyNumberFormat="1" applyFont="1" applyAlignment="1">
      <alignment vertical="top" wrapText="1"/>
    </xf>
    <xf numFmtId="0" fontId="0" fillId="0" borderId="0" xfId="0" applyNumberFormat="1" applyAlignment="1">
      <alignment vertical="top" wrapText="1"/>
    </xf>
    <xf numFmtId="0" fontId="0" fillId="0" borderId="34" xfId="0" applyNumberFormat="1" applyBorder="1" applyAlignment="1">
      <alignment vertical="top" wrapText="1"/>
    </xf>
    <xf numFmtId="0" fontId="12" fillId="0" borderId="0" xfId="0" applyNumberFormat="1" applyFont="1" applyAlignment="1">
      <alignment horizontal="center" vertical="top" wrapText="1"/>
    </xf>
    <xf numFmtId="0" fontId="25" fillId="0" borderId="0" xfId="0" applyNumberFormat="1" applyFont="1" applyAlignment="1">
      <alignment vertical="top" wrapText="1"/>
    </xf>
    <xf numFmtId="0" fontId="25" fillId="0" borderId="0" xfId="0" applyFont="1" applyAlignment="1">
      <alignment vertical="top" wrapText="1"/>
    </xf>
    <xf numFmtId="0" fontId="25" fillId="0" borderId="0" xfId="0" applyFont="1" applyAlignment="1">
      <alignment horizontal="center" vertical="top" wrapText="1"/>
    </xf>
    <xf numFmtId="0" fontId="25" fillId="0" borderId="0" xfId="0" applyNumberFormat="1" applyFont="1" applyAlignment="1">
      <alignment horizontal="center" vertical="top" wrapText="1"/>
    </xf>
    <xf numFmtId="164" fontId="25" fillId="0" borderId="0" xfId="0" applyNumberFormat="1" applyFont="1" applyAlignment="1">
      <alignment vertical="top" wrapText="1"/>
    </xf>
    <xf numFmtId="164" fontId="0" fillId="0" borderId="0" xfId="0" applyNumberFormat="1" applyAlignment="1">
      <alignment vertical="top" wrapText="1"/>
    </xf>
    <xf numFmtId="164" fontId="0" fillId="0" borderId="34" xfId="0" applyNumberFormat="1" applyBorder="1" applyAlignment="1">
      <alignment vertical="top" wrapText="1"/>
    </xf>
    <xf numFmtId="164" fontId="25" fillId="0" borderId="0" xfId="0" applyNumberFormat="1" applyFont="1" applyAlignment="1">
      <alignment horizontal="center" vertical="top" wrapText="1"/>
    </xf>
    <xf numFmtId="0" fontId="0" fillId="0" borderId="34" xfId="0" applyBorder="1" applyAlignment="1">
      <alignment vertical="top" wrapText="1"/>
    </xf>
    <xf numFmtId="165" fontId="25" fillId="0" borderId="0" xfId="0" applyNumberFormat="1" applyFont="1" applyAlignment="1">
      <alignment vertical="top" wrapText="1"/>
    </xf>
    <xf numFmtId="165" fontId="25" fillId="0" borderId="0" xfId="0" applyNumberFormat="1" applyFont="1" applyAlignment="1">
      <alignment horizontal="center" vertical="top" wrapText="1"/>
    </xf>
    <xf numFmtId="164" fontId="9" fillId="0" borderId="0" xfId="1" applyNumberFormat="1" applyFont="1" applyFill="1" applyBorder="1" applyAlignment="1">
      <alignment horizontal="center" vertical="top"/>
    </xf>
    <xf numFmtId="164" fontId="9" fillId="0" borderId="0" xfId="1" applyNumberFormat="1" applyFont="1" applyFill="1" applyBorder="1" applyAlignment="1">
      <alignment horizontal="right" vertical="top"/>
    </xf>
    <xf numFmtId="164" fontId="9" fillId="0" borderId="0" xfId="1" applyNumberFormat="1" applyFont="1" applyBorder="1" applyAlignment="1">
      <alignment horizontal="center" vertical="top" wrapText="1"/>
    </xf>
    <xf numFmtId="164" fontId="9" fillId="6" borderId="0" xfId="1" applyNumberFormat="1" applyFont="1" applyFill="1" applyBorder="1" applyAlignment="1">
      <alignment horizontal="center" vertical="top" wrapText="1"/>
    </xf>
    <xf numFmtId="164" fontId="4" fillId="0" borderId="0" xfId="0" applyNumberFormat="1" applyFont="1" applyFill="1" applyAlignment="1">
      <alignment vertical="top"/>
    </xf>
    <xf numFmtId="164" fontId="4" fillId="0" borderId="0" xfId="0" applyNumberFormat="1" applyFont="1" applyFill="1" applyAlignment="1">
      <alignment horizontal="center" vertical="top"/>
    </xf>
    <xf numFmtId="164" fontId="8" fillId="0" borderId="0" xfId="0" applyNumberFormat="1" applyFont="1" applyFill="1" applyAlignment="1">
      <alignment vertical="top"/>
    </xf>
    <xf numFmtId="164" fontId="4" fillId="0" borderId="0" xfId="0" applyNumberFormat="1" applyFont="1" applyBorder="1" applyAlignment="1">
      <alignment vertical="top"/>
    </xf>
    <xf numFmtId="164" fontId="9" fillId="0" borderId="0" xfId="0" applyNumberFormat="1" applyFont="1" applyFill="1" applyAlignment="1">
      <alignment horizontal="center"/>
    </xf>
    <xf numFmtId="164" fontId="4" fillId="0" borderId="0" xfId="0" applyNumberFormat="1" applyFont="1" applyFill="1" applyBorder="1" applyAlignment="1">
      <alignment vertical="top"/>
    </xf>
    <xf numFmtId="164" fontId="4" fillId="0" borderId="0" xfId="0" applyNumberFormat="1" applyFont="1" applyBorder="1" applyAlignment="1">
      <alignment horizontal="right" vertical="top"/>
    </xf>
    <xf numFmtId="164" fontId="15" fillId="0" borderId="0" xfId="0" applyNumberFormat="1" applyFont="1" applyFill="1" applyBorder="1" applyAlignment="1">
      <alignment horizontal="center" vertical="top" wrapText="1"/>
    </xf>
    <xf numFmtId="164" fontId="16" fillId="0" borderId="0" xfId="0" applyNumberFormat="1" applyFont="1" applyFill="1" applyBorder="1" applyAlignment="1">
      <alignment horizontal="center" vertical="top" wrapText="1"/>
    </xf>
    <xf numFmtId="164" fontId="4" fillId="0" borderId="37" xfId="0" applyNumberFormat="1" applyFont="1" applyFill="1" applyBorder="1" applyAlignment="1">
      <alignment vertical="top"/>
    </xf>
    <xf numFmtId="164" fontId="4" fillId="0" borderId="37" xfId="0" applyNumberFormat="1" applyFont="1" applyFill="1" applyBorder="1" applyAlignment="1">
      <alignment horizontal="center" vertical="top"/>
    </xf>
    <xf numFmtId="164" fontId="3" fillId="0" borderId="37" xfId="0" applyNumberFormat="1" applyFont="1" applyFill="1" applyBorder="1" applyAlignment="1">
      <alignment vertical="top"/>
    </xf>
    <xf numFmtId="164" fontId="2" fillId="0" borderId="37" xfId="0" applyNumberFormat="1" applyFont="1" applyFill="1" applyBorder="1" applyAlignment="1">
      <alignment vertical="top"/>
    </xf>
    <xf numFmtId="164" fontId="11" fillId="0" borderId="38" xfId="0" applyNumberFormat="1" applyFont="1" applyBorder="1" applyAlignment="1">
      <alignment vertical="center" textRotation="90" wrapText="1"/>
    </xf>
    <xf numFmtId="164" fontId="11" fillId="0" borderId="38" xfId="0" applyNumberFormat="1" applyFont="1" applyFill="1" applyBorder="1" applyAlignment="1">
      <alignment horizontal="center" vertical="center" textRotation="90" wrapText="1"/>
    </xf>
    <xf numFmtId="164" fontId="11" fillId="0" borderId="38" xfId="0" applyNumberFormat="1" applyFont="1" applyBorder="1" applyAlignment="1">
      <alignment horizontal="center" vertical="center" textRotation="90" wrapText="1"/>
    </xf>
    <xf numFmtId="164" fontId="11" fillId="0" borderId="38" xfId="0" applyNumberFormat="1" applyFont="1" applyBorder="1" applyAlignment="1">
      <alignment horizontal="center" vertical="center" textRotation="90"/>
    </xf>
    <xf numFmtId="164" fontId="11" fillId="0" borderId="39" xfId="0" applyNumberFormat="1" applyFont="1" applyBorder="1" applyAlignment="1">
      <alignment horizontal="center" vertical="center" textRotation="90"/>
    </xf>
    <xf numFmtId="164" fontId="4" fillId="0" borderId="29" xfId="0" applyNumberFormat="1" applyFont="1" applyBorder="1" applyAlignment="1">
      <alignment vertical="top"/>
    </xf>
    <xf numFmtId="164" fontId="4" fillId="0" borderId="0" xfId="0" applyNumberFormat="1" applyFont="1" applyBorder="1" applyAlignment="1">
      <alignment horizontal="left" vertical="top"/>
    </xf>
    <xf numFmtId="164" fontId="4" fillId="0" borderId="0" xfId="0" applyNumberFormat="1" applyFont="1" applyAlignment="1">
      <alignment vertical="top"/>
    </xf>
    <xf numFmtId="164" fontId="4" fillId="0" borderId="40" xfId="0" applyNumberFormat="1" applyFont="1" applyBorder="1" applyAlignment="1">
      <alignment vertical="top"/>
    </xf>
    <xf numFmtId="164" fontId="24" fillId="0" borderId="0" xfId="0" applyNumberFormat="1" applyFont="1" applyBorder="1" applyAlignment="1">
      <alignment vertical="top"/>
    </xf>
    <xf numFmtId="164" fontId="24" fillId="0" borderId="0" xfId="0" applyNumberFormat="1" applyFont="1" applyBorder="1" applyAlignment="1">
      <alignment horizontal="left" vertical="top"/>
    </xf>
    <xf numFmtId="164" fontId="24" fillId="0" borderId="29" xfId="0" applyNumberFormat="1" applyFont="1" applyBorder="1" applyAlignment="1">
      <alignment vertical="top"/>
    </xf>
    <xf numFmtId="164" fontId="4" fillId="0" borderId="0" xfId="0" applyNumberFormat="1" applyFont="1" applyBorder="1" applyAlignment="1">
      <alignment vertical="top" wrapText="1"/>
    </xf>
    <xf numFmtId="164" fontId="4" fillId="0" borderId="0" xfId="0" applyNumberFormat="1" applyFont="1" applyBorder="1" applyAlignment="1">
      <alignment horizontal="left" vertical="top" wrapText="1"/>
    </xf>
    <xf numFmtId="164" fontId="4" fillId="0" borderId="0" xfId="0" applyNumberFormat="1" applyFont="1" applyFill="1" applyBorder="1" applyAlignment="1">
      <alignment horizontal="left" vertical="top"/>
    </xf>
    <xf numFmtId="164" fontId="6" fillId="0" borderId="0" xfId="0" applyNumberFormat="1" applyFont="1" applyFill="1" applyAlignment="1">
      <alignment vertical="top"/>
    </xf>
    <xf numFmtId="164" fontId="6" fillId="3" borderId="0" xfId="0" applyNumberFormat="1" applyFont="1" applyFill="1" applyAlignment="1">
      <alignment vertical="top"/>
    </xf>
    <xf numFmtId="164" fontId="11" fillId="0" borderId="0" xfId="1" applyNumberFormat="1" applyFont="1" applyAlignment="1">
      <alignment horizontal="left" vertical="top"/>
    </xf>
    <xf numFmtId="164" fontId="11" fillId="0" borderId="0" xfId="1" applyNumberFormat="1" applyFont="1" applyAlignment="1">
      <alignment horizontal="center" vertical="center"/>
    </xf>
    <xf numFmtId="164" fontId="11" fillId="0" borderId="0" xfId="1" applyNumberFormat="1" applyFont="1" applyAlignment="1">
      <alignment vertical="top"/>
    </xf>
    <xf numFmtId="164" fontId="11" fillId="0" borderId="0" xfId="1" applyNumberFormat="1" applyFont="1" applyAlignment="1">
      <alignment horizontal="center" vertical="top"/>
    </xf>
    <xf numFmtId="164" fontId="11" fillId="0" borderId="0" xfId="1" applyNumberFormat="1" applyFont="1"/>
    <xf numFmtId="164" fontId="11" fillId="0" borderId="0" xfId="1" applyNumberFormat="1" applyFont="1" applyFill="1" applyAlignment="1">
      <alignment vertical="top"/>
    </xf>
    <xf numFmtId="164" fontId="8" fillId="0" borderId="0" xfId="0" applyNumberFormat="1" applyFont="1" applyAlignment="1">
      <alignment vertical="top"/>
    </xf>
    <xf numFmtId="164" fontId="11" fillId="0" borderId="0" xfId="1" applyNumberFormat="1" applyFont="1" applyFill="1" applyBorder="1" applyAlignment="1">
      <alignment horizontal="right" vertical="top"/>
    </xf>
    <xf numFmtId="164" fontId="11" fillId="0" borderId="0" xfId="1" applyNumberFormat="1" applyFont="1" applyFill="1" applyBorder="1" applyAlignment="1">
      <alignment horizontal="left" vertical="top"/>
    </xf>
    <xf numFmtId="164" fontId="11" fillId="0" borderId="0" xfId="1" applyNumberFormat="1" applyFont="1" applyFill="1" applyBorder="1" applyAlignment="1">
      <alignment horizontal="center" vertical="center"/>
    </xf>
    <xf numFmtId="164" fontId="11" fillId="0" borderId="0" xfId="1" applyNumberFormat="1" applyFont="1" applyFill="1" applyBorder="1" applyAlignment="1">
      <alignment vertical="top"/>
    </xf>
    <xf numFmtId="164" fontId="9" fillId="0" borderId="0" xfId="1" applyNumberFormat="1" applyFont="1" applyBorder="1" applyAlignment="1">
      <alignment horizontal="left" vertical="top" wrapText="1"/>
    </xf>
    <xf numFmtId="164" fontId="30" fillId="0" borderId="0" xfId="1" applyNumberFormat="1" applyFont="1" applyBorder="1" applyAlignment="1">
      <alignment horizontal="center" vertical="center" wrapText="1"/>
    </xf>
    <xf numFmtId="164" fontId="30" fillId="0" borderId="0" xfId="1" applyNumberFormat="1" applyFont="1" applyBorder="1" applyAlignment="1">
      <alignment horizontal="right" vertical="top" wrapText="1"/>
    </xf>
    <xf numFmtId="164" fontId="30" fillId="0" borderId="0" xfId="1" applyNumberFormat="1" applyFont="1" applyBorder="1" applyAlignment="1">
      <alignment horizontal="center" vertical="top" wrapText="1"/>
    </xf>
    <xf numFmtId="164" fontId="30" fillId="6" borderId="0" xfId="1" applyNumberFormat="1" applyFont="1" applyFill="1" applyBorder="1" applyAlignment="1">
      <alignment horizontal="center" vertical="top" wrapText="1"/>
    </xf>
    <xf numFmtId="164" fontId="0" fillId="0" borderId="0" xfId="0" applyNumberFormat="1" applyFill="1"/>
    <xf numFmtId="164" fontId="11" fillId="0" borderId="0" xfId="0" applyNumberFormat="1" applyFont="1" applyAlignment="1">
      <alignment vertical="top"/>
    </xf>
    <xf numFmtId="164" fontId="11" fillId="0" borderId="0" xfId="0" applyNumberFormat="1" applyFont="1" applyAlignment="1">
      <alignment horizontal="center" vertical="top"/>
    </xf>
    <xf numFmtId="164" fontId="2" fillId="0" borderId="0" xfId="0" applyNumberFormat="1" applyFont="1" applyAlignment="1">
      <alignment vertical="top"/>
    </xf>
    <xf numFmtId="164" fontId="10" fillId="0" borderId="0" xfId="0" applyNumberFormat="1" applyFont="1" applyAlignment="1">
      <alignment vertical="top"/>
    </xf>
    <xf numFmtId="164" fontId="4" fillId="0" borderId="0" xfId="0" applyNumberFormat="1" applyFont="1" applyAlignment="1">
      <alignment horizontal="center" vertical="top"/>
    </xf>
    <xf numFmtId="164" fontId="4" fillId="6" borderId="0" xfId="0" applyNumberFormat="1" applyFont="1" applyFill="1" applyAlignment="1">
      <alignment vertical="top"/>
    </xf>
    <xf numFmtId="164" fontId="9" fillId="7" borderId="29" xfId="0" applyNumberFormat="1" applyFont="1" applyFill="1" applyBorder="1" applyAlignment="1">
      <alignment horizontal="center" vertical="top"/>
    </xf>
    <xf numFmtId="0" fontId="33" fillId="0" borderId="0" xfId="0" applyFont="1"/>
    <xf numFmtId="0" fontId="45" fillId="0" borderId="0" xfId="0" applyFont="1" applyAlignment="1"/>
    <xf numFmtId="0" fontId="33" fillId="0" borderId="0" xfId="0" applyFont="1" applyAlignment="1"/>
    <xf numFmtId="49" fontId="33" fillId="0" borderId="0" xfId="0" applyNumberFormat="1" applyFont="1" applyAlignment="1">
      <alignment horizontal="right"/>
    </xf>
    <xf numFmtId="164" fontId="9" fillId="7" borderId="30" xfId="0" applyNumberFormat="1" applyFont="1" applyFill="1" applyBorder="1" applyAlignment="1">
      <alignment horizontal="center" vertical="top"/>
    </xf>
    <xf numFmtId="164" fontId="15" fillId="6" borderId="41" xfId="0" applyNumberFormat="1" applyFont="1" applyFill="1" applyBorder="1" applyAlignment="1">
      <alignment horizontal="center" vertical="top"/>
    </xf>
    <xf numFmtId="164" fontId="15" fillId="6" borderId="42" xfId="0" applyNumberFormat="1" applyFont="1" applyFill="1" applyBorder="1" applyAlignment="1">
      <alignment horizontal="center" vertical="top"/>
    </xf>
    <xf numFmtId="164" fontId="15" fillId="6" borderId="43" xfId="0" applyNumberFormat="1" applyFont="1" applyFill="1" applyBorder="1" applyAlignment="1">
      <alignment horizontal="center" vertical="top"/>
    </xf>
    <xf numFmtId="164" fontId="15" fillId="6" borderId="44" xfId="0" applyNumberFormat="1" applyFont="1" applyFill="1" applyBorder="1" applyAlignment="1">
      <alignment horizontal="center" vertical="top"/>
    </xf>
    <xf numFmtId="164" fontId="9" fillId="7" borderId="45" xfId="0" applyNumberFormat="1" applyFont="1" applyFill="1" applyBorder="1" applyAlignment="1">
      <alignment horizontal="center" vertical="top"/>
    </xf>
    <xf numFmtId="164" fontId="11" fillId="3" borderId="46" xfId="0" applyNumberFormat="1" applyFont="1" applyFill="1" applyBorder="1" applyAlignment="1">
      <alignment horizontal="left" vertical="top" wrapText="1"/>
    </xf>
    <xf numFmtId="164" fontId="11" fillId="3" borderId="47" xfId="0" applyNumberFormat="1" applyFont="1" applyFill="1" applyBorder="1" applyAlignment="1">
      <alignment horizontal="left" vertical="top" wrapText="1"/>
    </xf>
    <xf numFmtId="164" fontId="9" fillId="8" borderId="29" xfId="0" applyNumberFormat="1" applyFont="1" applyFill="1" applyBorder="1" applyAlignment="1">
      <alignment horizontal="center" vertical="top"/>
    </xf>
    <xf numFmtId="164" fontId="9" fillId="3" borderId="29" xfId="0" applyNumberFormat="1" applyFont="1" applyFill="1" applyBorder="1" applyAlignment="1">
      <alignment vertical="top"/>
    </xf>
    <xf numFmtId="164" fontId="36" fillId="0" borderId="29" xfId="0" applyNumberFormat="1" applyFont="1" applyBorder="1" applyAlignment="1">
      <alignment horizontal="left" wrapText="1"/>
    </xf>
    <xf numFmtId="164" fontId="11" fillId="3" borderId="29" xfId="0" applyNumberFormat="1" applyFont="1" applyFill="1" applyBorder="1" applyAlignment="1">
      <alignment horizontal="center" textRotation="90"/>
    </xf>
    <xf numFmtId="164" fontId="11" fillId="3" borderId="48" xfId="0" applyNumberFormat="1" applyFont="1" applyFill="1" applyBorder="1" applyAlignment="1">
      <alignment horizontal="center" vertical="top"/>
    </xf>
    <xf numFmtId="164" fontId="14" fillId="0" borderId="49" xfId="0" applyNumberFormat="1" applyFont="1" applyFill="1" applyBorder="1" applyAlignment="1">
      <alignment vertical="distributed" wrapText="1"/>
    </xf>
    <xf numFmtId="164" fontId="14" fillId="0" borderId="29" xfId="0" applyNumberFormat="1" applyFont="1" applyFill="1" applyBorder="1" applyAlignment="1">
      <alignment vertical="distributed" wrapText="1"/>
    </xf>
    <xf numFmtId="164" fontId="14" fillId="0" borderId="50" xfId="0" applyNumberFormat="1" applyFont="1" applyFill="1" applyBorder="1" applyAlignment="1">
      <alignment vertical="distributed" wrapText="1"/>
    </xf>
    <xf numFmtId="164" fontId="14" fillId="6" borderId="51" xfId="0" applyNumberFormat="1" applyFont="1" applyFill="1" applyBorder="1" applyAlignment="1">
      <alignment vertical="distributed" wrapText="1"/>
    </xf>
    <xf numFmtId="164" fontId="14" fillId="6" borderId="29" xfId="0" applyNumberFormat="1" applyFont="1" applyFill="1" applyBorder="1" applyAlignment="1">
      <alignment vertical="distributed" wrapText="1"/>
    </xf>
    <xf numFmtId="164" fontId="15" fillId="6" borderId="50" xfId="0" applyNumberFormat="1" applyFont="1" applyFill="1" applyBorder="1" applyAlignment="1">
      <alignment vertical="distributed" wrapText="1"/>
    </xf>
    <xf numFmtId="164" fontId="14" fillId="3" borderId="29" xfId="0" applyNumberFormat="1" applyFont="1" applyFill="1" applyBorder="1" applyAlignment="1">
      <alignment vertical="distributed" wrapText="1"/>
    </xf>
    <xf numFmtId="164" fontId="15" fillId="3" borderId="50" xfId="0" applyNumberFormat="1" applyFont="1" applyFill="1" applyBorder="1" applyAlignment="1">
      <alignment vertical="distributed" wrapText="1"/>
    </xf>
    <xf numFmtId="164" fontId="14" fillId="3" borderId="51" xfId="0" applyNumberFormat="1" applyFont="1" applyFill="1" applyBorder="1" applyAlignment="1">
      <alignment vertical="distributed" wrapText="1"/>
    </xf>
    <xf numFmtId="164" fontId="11" fillId="3" borderId="51" xfId="0" applyNumberFormat="1" applyFont="1" applyFill="1" applyBorder="1" applyAlignment="1">
      <alignment horizontal="left" vertical="top" wrapText="1"/>
    </xf>
    <xf numFmtId="164" fontId="11" fillId="3" borderId="29" xfId="0" applyNumberFormat="1" applyFont="1" applyFill="1" applyBorder="1" applyAlignment="1">
      <alignment horizontal="center" vertical="top"/>
    </xf>
    <xf numFmtId="164" fontId="14" fillId="6" borderId="50" xfId="0" applyNumberFormat="1" applyFont="1" applyFill="1" applyBorder="1" applyAlignment="1">
      <alignment vertical="distributed" wrapText="1"/>
    </xf>
    <xf numFmtId="164" fontId="11" fillId="3" borderId="50" xfId="0" applyNumberFormat="1" applyFont="1" applyFill="1" applyBorder="1" applyAlignment="1">
      <alignment vertical="distributed" wrapText="1"/>
    </xf>
    <xf numFmtId="164" fontId="11" fillId="0" borderId="49" xfId="0" applyNumberFormat="1" applyFont="1" applyFill="1" applyBorder="1" applyAlignment="1">
      <alignment vertical="distributed" wrapText="1"/>
    </xf>
    <xf numFmtId="164" fontId="11" fillId="0" borderId="29" xfId="0" applyNumberFormat="1" applyFont="1" applyFill="1" applyBorder="1" applyAlignment="1">
      <alignment vertical="distributed" wrapText="1"/>
    </xf>
    <xf numFmtId="164" fontId="11" fillId="0" borderId="29" xfId="0" applyNumberFormat="1" applyFont="1" applyBorder="1" applyAlignment="1">
      <alignment wrapText="1"/>
    </xf>
    <xf numFmtId="164" fontId="11" fillId="3" borderId="29" xfId="0" applyNumberFormat="1" applyFont="1" applyFill="1" applyBorder="1" applyAlignment="1">
      <alignment horizontal="center" vertical="distributed" textRotation="90"/>
    </xf>
    <xf numFmtId="164" fontId="11" fillId="6" borderId="29" xfId="0" applyNumberFormat="1" applyFont="1" applyFill="1" applyBorder="1" applyAlignment="1">
      <alignment vertical="distributed" wrapText="1"/>
    </xf>
    <xf numFmtId="164" fontId="38" fillId="0" borderId="49" xfId="0" applyNumberFormat="1" applyFont="1" applyFill="1" applyBorder="1" applyAlignment="1">
      <alignment vertical="distributed" wrapText="1"/>
    </xf>
    <xf numFmtId="164" fontId="38" fillId="0" borderId="29" xfId="0" applyNumberFormat="1" applyFont="1" applyFill="1" applyBorder="1" applyAlignment="1">
      <alignment vertical="distributed" wrapText="1"/>
    </xf>
    <xf numFmtId="164" fontId="38" fillId="0" borderId="50" xfId="0" applyNumberFormat="1" applyFont="1" applyFill="1" applyBorder="1" applyAlignment="1">
      <alignment vertical="distributed" wrapText="1"/>
    </xf>
    <xf numFmtId="164" fontId="38" fillId="6" borderId="29" xfId="0" applyNumberFormat="1" applyFont="1" applyFill="1" applyBorder="1" applyAlignment="1">
      <alignment vertical="distributed" wrapText="1"/>
    </xf>
    <xf numFmtId="164" fontId="39" fillId="6" borderId="50" xfId="0" applyNumberFormat="1" applyFont="1" applyFill="1" applyBorder="1" applyAlignment="1">
      <alignment vertical="distributed" wrapText="1"/>
    </xf>
    <xf numFmtId="164" fontId="39" fillId="3" borderId="50" xfId="0" applyNumberFormat="1" applyFont="1" applyFill="1" applyBorder="1" applyAlignment="1">
      <alignment vertical="distributed" wrapText="1"/>
    </xf>
    <xf numFmtId="164" fontId="38" fillId="6" borderId="50" xfId="0" applyNumberFormat="1" applyFont="1" applyFill="1" applyBorder="1" applyAlignment="1">
      <alignment vertical="distributed" wrapText="1"/>
    </xf>
    <xf numFmtId="164" fontId="38" fillId="3" borderId="50" xfId="0" applyNumberFormat="1" applyFont="1" applyFill="1" applyBorder="1" applyAlignment="1">
      <alignment vertical="distributed" wrapText="1"/>
    </xf>
    <xf numFmtId="164" fontId="11" fillId="3" borderId="52" xfId="0" applyNumberFormat="1" applyFont="1" applyFill="1" applyBorder="1" applyAlignment="1">
      <alignment horizontal="center" vertical="top"/>
    </xf>
    <xf numFmtId="164" fontId="38" fillId="0" borderId="53" xfId="0" applyNumberFormat="1" applyFont="1" applyFill="1" applyBorder="1" applyAlignment="1">
      <alignment vertical="distributed" wrapText="1"/>
    </xf>
    <xf numFmtId="164" fontId="38" fillId="0" borderId="54" xfId="0" applyNumberFormat="1" applyFont="1" applyFill="1" applyBorder="1" applyAlignment="1">
      <alignment vertical="distributed" wrapText="1"/>
    </xf>
    <xf numFmtId="164" fontId="38" fillId="0" borderId="55" xfId="0" applyNumberFormat="1" applyFont="1" applyFill="1" applyBorder="1" applyAlignment="1">
      <alignment vertical="distributed" wrapText="1"/>
    </xf>
    <xf numFmtId="164" fontId="14" fillId="6" borderId="56" xfId="0" applyNumberFormat="1" applyFont="1" applyFill="1" applyBorder="1" applyAlignment="1">
      <alignment vertical="distributed" wrapText="1"/>
    </xf>
    <xf numFmtId="164" fontId="38" fillId="6" borderId="54" xfId="0" applyNumberFormat="1" applyFont="1" applyFill="1" applyBorder="1" applyAlignment="1">
      <alignment vertical="distributed" wrapText="1"/>
    </xf>
    <xf numFmtId="164" fontId="39" fillId="6" borderId="55" xfId="0" applyNumberFormat="1" applyFont="1" applyFill="1" applyBorder="1" applyAlignment="1">
      <alignment vertical="distributed" wrapText="1"/>
    </xf>
    <xf numFmtId="164" fontId="14" fillId="3" borderId="54" xfId="0" applyNumberFormat="1" applyFont="1" applyFill="1" applyBorder="1" applyAlignment="1">
      <alignment vertical="distributed" wrapText="1"/>
    </xf>
    <xf numFmtId="164" fontId="39" fillId="3" borderId="55" xfId="0" applyNumberFormat="1" applyFont="1" applyFill="1" applyBorder="1" applyAlignment="1">
      <alignment vertical="distributed" wrapText="1"/>
    </xf>
    <xf numFmtId="164" fontId="14" fillId="3" borderId="56" xfId="0" applyNumberFormat="1" applyFont="1" applyFill="1" applyBorder="1" applyAlignment="1">
      <alignment vertical="distributed" wrapText="1"/>
    </xf>
    <xf numFmtId="164" fontId="11" fillId="3" borderId="56" xfId="0" applyNumberFormat="1" applyFont="1" applyFill="1" applyBorder="1" applyAlignment="1">
      <alignment horizontal="left" vertical="top" wrapText="1"/>
    </xf>
    <xf numFmtId="164" fontId="11" fillId="3" borderId="54" xfId="0" applyNumberFormat="1" applyFont="1" applyFill="1" applyBorder="1" applyAlignment="1">
      <alignment horizontal="center" vertical="top"/>
    </xf>
    <xf numFmtId="164" fontId="9" fillId="3" borderId="29" xfId="0" applyNumberFormat="1" applyFont="1" applyFill="1" applyBorder="1" applyAlignment="1">
      <alignment horizontal="right" vertical="top"/>
    </xf>
    <xf numFmtId="164" fontId="15" fillId="9" borderId="42" xfId="0" applyNumberFormat="1" applyFont="1" applyFill="1" applyBorder="1" applyAlignment="1">
      <alignment horizontal="right" vertical="top"/>
    </xf>
    <xf numFmtId="164" fontId="39" fillId="9" borderId="42" xfId="0" applyNumberFormat="1" applyFont="1" applyFill="1" applyBorder="1" applyAlignment="1">
      <alignment horizontal="center" vertical="center"/>
    </xf>
    <xf numFmtId="164" fontId="39" fillId="9" borderId="43" xfId="0" applyNumberFormat="1" applyFont="1" applyFill="1" applyBorder="1" applyAlignment="1">
      <alignment horizontal="center" vertical="center"/>
    </xf>
    <xf numFmtId="164" fontId="39" fillId="9" borderId="44" xfId="0" applyNumberFormat="1" applyFont="1" applyFill="1" applyBorder="1" applyAlignment="1">
      <alignment horizontal="center" vertical="center"/>
    </xf>
    <xf numFmtId="164" fontId="14" fillId="9" borderId="51" xfId="0" applyNumberFormat="1" applyFont="1" applyFill="1" applyBorder="1" applyAlignment="1">
      <alignment vertical="distributed" wrapText="1"/>
    </xf>
    <xf numFmtId="164" fontId="15" fillId="9" borderId="44" xfId="0" applyNumberFormat="1" applyFont="1" applyFill="1" applyBorder="1" applyAlignment="1">
      <alignment horizontal="left" vertical="top" wrapText="1"/>
    </xf>
    <xf numFmtId="164" fontId="15" fillId="9" borderId="42" xfId="0" applyNumberFormat="1" applyFont="1" applyFill="1" applyBorder="1" applyAlignment="1">
      <alignment horizontal="center" vertical="top"/>
    </xf>
    <xf numFmtId="164" fontId="9" fillId="3" borderId="29" xfId="0" applyNumberFormat="1" applyFont="1" applyFill="1" applyBorder="1" applyAlignment="1">
      <alignment horizontal="center" vertical="top"/>
    </xf>
    <xf numFmtId="164" fontId="11" fillId="10" borderId="30" xfId="0" applyNumberFormat="1" applyFont="1" applyFill="1" applyBorder="1" applyAlignment="1">
      <alignment horizontal="center" vertical="top" wrapText="1"/>
    </xf>
    <xf numFmtId="164" fontId="11" fillId="3" borderId="30" xfId="0" applyNumberFormat="1" applyFont="1" applyFill="1" applyBorder="1" applyAlignment="1">
      <alignment horizontal="center" vertical="top"/>
    </xf>
    <xf numFmtId="164" fontId="11" fillId="7" borderId="0" xfId="0" applyNumberFormat="1" applyFont="1" applyFill="1" applyAlignment="1">
      <alignment vertical="top"/>
    </xf>
    <xf numFmtId="164" fontId="14" fillId="3" borderId="48" xfId="0" applyNumberFormat="1" applyFont="1" applyFill="1" applyBorder="1" applyAlignment="1">
      <alignment horizontal="center" vertical="top"/>
    </xf>
    <xf numFmtId="164" fontId="14" fillId="0" borderId="49" xfId="0" applyNumberFormat="1" applyFont="1" applyFill="1" applyBorder="1" applyAlignment="1">
      <alignment horizontal="right" vertical="distributed" wrapText="1"/>
    </xf>
    <xf numFmtId="164" fontId="14" fillId="0" borderId="29" xfId="0" applyNumberFormat="1" applyFont="1" applyFill="1" applyBorder="1" applyAlignment="1">
      <alignment horizontal="right" vertical="distributed" wrapText="1"/>
    </xf>
    <xf numFmtId="164" fontId="14" fillId="0" borderId="29" xfId="0" applyNumberFormat="1" applyFont="1" applyFill="1" applyBorder="1" applyAlignment="1">
      <alignment vertical="distributed"/>
    </xf>
    <xf numFmtId="164" fontId="14" fillId="0" borderId="50" xfId="0" applyNumberFormat="1" applyFont="1" applyFill="1" applyBorder="1" applyAlignment="1">
      <alignment horizontal="right" vertical="distributed" wrapText="1"/>
    </xf>
    <xf numFmtId="164" fontId="14" fillId="6" borderId="51" xfId="0" applyNumberFormat="1" applyFont="1" applyFill="1" applyBorder="1" applyAlignment="1">
      <alignment horizontal="right" vertical="distributed" wrapText="1"/>
    </xf>
    <xf numFmtId="164" fontId="14" fillId="6" borderId="29" xfId="0" applyNumberFormat="1" applyFont="1" applyFill="1" applyBorder="1" applyAlignment="1">
      <alignment horizontal="right" vertical="distributed" wrapText="1"/>
    </xf>
    <xf numFmtId="164" fontId="14" fillId="6" borderId="29" xfId="0" applyNumberFormat="1" applyFont="1" applyFill="1" applyBorder="1" applyAlignment="1">
      <alignment vertical="distributed"/>
    </xf>
    <xf numFmtId="164" fontId="9" fillId="6" borderId="50" xfId="0" applyNumberFormat="1" applyFont="1" applyFill="1" applyBorder="1" applyAlignment="1">
      <alignment horizontal="center" vertical="distributed"/>
    </xf>
    <xf numFmtId="164" fontId="14" fillId="3" borderId="51" xfId="0" applyNumberFormat="1" applyFont="1" applyFill="1" applyBorder="1" applyAlignment="1">
      <alignment horizontal="right" vertical="distributed" wrapText="1"/>
    </xf>
    <xf numFmtId="164" fontId="14" fillId="3" borderId="29" xfId="0" applyNumberFormat="1" applyFont="1" applyFill="1" applyBorder="1" applyAlignment="1">
      <alignment horizontal="right" vertical="distributed" wrapText="1"/>
    </xf>
    <xf numFmtId="164" fontId="9" fillId="3" borderId="50" xfId="0" applyNumberFormat="1" applyFont="1" applyFill="1" applyBorder="1" applyAlignment="1">
      <alignment horizontal="center" vertical="distributed"/>
    </xf>
    <xf numFmtId="164" fontId="11" fillId="10" borderId="51" xfId="0" applyNumberFormat="1" applyFont="1" applyFill="1" applyBorder="1" applyAlignment="1">
      <alignment horizontal="center" vertical="top" wrapText="1"/>
    </xf>
    <xf numFmtId="164" fontId="38" fillId="0" borderId="49" xfId="0" applyNumberFormat="1" applyFont="1" applyFill="1" applyBorder="1" applyAlignment="1">
      <alignment horizontal="right" vertical="distributed" wrapText="1"/>
    </xf>
    <xf numFmtId="164" fontId="38" fillId="0" borderId="29" xfId="0" applyNumberFormat="1" applyFont="1" applyFill="1" applyBorder="1" applyAlignment="1">
      <alignment horizontal="right" vertical="distributed" wrapText="1"/>
    </xf>
    <xf numFmtId="164" fontId="9" fillId="0" borderId="50" xfId="0" applyNumberFormat="1" applyFont="1" applyFill="1" applyBorder="1" applyAlignment="1">
      <alignment horizontal="center" vertical="distributed"/>
    </xf>
    <xf numFmtId="164" fontId="38" fillId="6" borderId="29" xfId="0" applyNumberFormat="1" applyFont="1" applyFill="1" applyBorder="1" applyAlignment="1">
      <alignment horizontal="right" vertical="distributed" wrapText="1"/>
    </xf>
    <xf numFmtId="164" fontId="11" fillId="0" borderId="50" xfId="0" applyNumberFormat="1" applyFont="1" applyFill="1" applyBorder="1" applyAlignment="1">
      <alignment horizontal="center" vertical="distributed"/>
    </xf>
    <xf numFmtId="164" fontId="11" fillId="6" borderId="50" xfId="0" applyNumberFormat="1" applyFont="1" applyFill="1" applyBorder="1" applyAlignment="1">
      <alignment horizontal="center" vertical="distributed"/>
    </xf>
    <xf numFmtId="164" fontId="11" fillId="3" borderId="50" xfId="0" applyNumberFormat="1" applyFont="1" applyFill="1" applyBorder="1" applyAlignment="1">
      <alignment horizontal="center" vertical="distributed"/>
    </xf>
    <xf numFmtId="164" fontId="38" fillId="0" borderId="29" xfId="0" applyNumberFormat="1" applyFont="1" applyFill="1" applyBorder="1" applyAlignment="1">
      <alignment horizontal="center" vertical="distributed"/>
    </xf>
    <xf numFmtId="164" fontId="38" fillId="6" borderId="29" xfId="0" applyNumberFormat="1" applyFont="1" applyFill="1" applyBorder="1" applyAlignment="1">
      <alignment horizontal="right" vertical="distributed"/>
    </xf>
    <xf numFmtId="164" fontId="14" fillId="0" borderId="50" xfId="0" applyNumberFormat="1" applyFont="1" applyFill="1" applyBorder="1" applyAlignment="1">
      <alignment horizontal="center" vertical="distributed"/>
    </xf>
    <xf numFmtId="164" fontId="14" fillId="6" borderId="50" xfId="0" applyNumberFormat="1" applyFont="1" applyFill="1" applyBorder="1" applyAlignment="1">
      <alignment horizontal="center" vertical="distributed"/>
    </xf>
    <xf numFmtId="164" fontId="14" fillId="3" borderId="52" xfId="0" applyNumberFormat="1" applyFont="1" applyFill="1" applyBorder="1" applyAlignment="1">
      <alignment horizontal="center" vertical="top"/>
    </xf>
    <xf numFmtId="164" fontId="38" fillId="0" borderId="54" xfId="0" applyNumberFormat="1" applyFont="1" applyFill="1" applyBorder="1" applyAlignment="1">
      <alignment horizontal="center" vertical="distributed"/>
    </xf>
    <xf numFmtId="164" fontId="14" fillId="0" borderId="55" xfId="0" applyNumberFormat="1" applyFont="1" applyFill="1" applyBorder="1" applyAlignment="1">
      <alignment horizontal="center" vertical="distributed"/>
    </xf>
    <xf numFmtId="164" fontId="14" fillId="6" borderId="56" xfId="0" applyNumberFormat="1" applyFont="1" applyFill="1" applyBorder="1" applyAlignment="1">
      <alignment horizontal="right" vertical="distributed" wrapText="1"/>
    </xf>
    <xf numFmtId="164" fontId="38" fillId="6" borderId="54" xfId="0" applyNumberFormat="1" applyFont="1" applyFill="1" applyBorder="1" applyAlignment="1">
      <alignment horizontal="right" vertical="distributed"/>
    </xf>
    <xf numFmtId="164" fontId="14" fillId="6" borderId="55" xfId="0" applyNumberFormat="1" applyFont="1" applyFill="1" applyBorder="1" applyAlignment="1">
      <alignment horizontal="center" vertical="distributed"/>
    </xf>
    <xf numFmtId="164" fontId="14" fillId="3" borderId="56" xfId="0" applyNumberFormat="1" applyFont="1" applyFill="1" applyBorder="1" applyAlignment="1">
      <alignment horizontal="right" vertical="distributed" wrapText="1"/>
    </xf>
    <xf numFmtId="164" fontId="14" fillId="3" borderId="54" xfId="0" applyNumberFormat="1" applyFont="1" applyFill="1" applyBorder="1" applyAlignment="1">
      <alignment horizontal="right" vertical="distributed" wrapText="1"/>
    </xf>
    <xf numFmtId="164" fontId="14" fillId="3" borderId="55" xfId="0" applyNumberFormat="1" applyFont="1" applyFill="1" applyBorder="1" applyAlignment="1">
      <alignment horizontal="center" vertical="distributed"/>
    </xf>
    <xf numFmtId="164" fontId="11" fillId="3" borderId="56" xfId="0" applyNumberFormat="1" applyFont="1" applyFill="1" applyBorder="1" applyAlignment="1">
      <alignment horizontal="center" vertical="top" wrapText="1"/>
    </xf>
    <xf numFmtId="164" fontId="9" fillId="0" borderId="29" xfId="0" applyNumberFormat="1" applyFont="1" applyFill="1" applyBorder="1" applyAlignment="1">
      <alignment horizontal="center" vertical="top"/>
    </xf>
    <xf numFmtId="164" fontId="9" fillId="9" borderId="57" xfId="0" applyNumberFormat="1" applyFont="1" applyFill="1" applyBorder="1" applyAlignment="1">
      <alignment horizontal="right" vertical="top"/>
    </xf>
    <xf numFmtId="164" fontId="15" fillId="9" borderId="41" xfId="0" applyNumberFormat="1" applyFont="1" applyFill="1" applyBorder="1" applyAlignment="1">
      <alignment horizontal="center" vertical="center"/>
    </xf>
    <xf numFmtId="164" fontId="15" fillId="9" borderId="42" xfId="0" applyNumberFormat="1" applyFont="1" applyFill="1" applyBorder="1" applyAlignment="1">
      <alignment horizontal="center" vertical="center"/>
    </xf>
    <xf numFmtId="164" fontId="15" fillId="9" borderId="43" xfId="0" applyNumberFormat="1" applyFont="1" applyFill="1" applyBorder="1" applyAlignment="1">
      <alignment horizontal="center" vertical="center"/>
    </xf>
    <xf numFmtId="164" fontId="15" fillId="6" borderId="44" xfId="0" applyNumberFormat="1" applyFont="1" applyFill="1" applyBorder="1" applyAlignment="1">
      <alignment horizontal="center" vertical="center"/>
    </xf>
    <xf numFmtId="164" fontId="15" fillId="6" borderId="42" xfId="0" applyNumberFormat="1" applyFont="1" applyFill="1" applyBorder="1" applyAlignment="1">
      <alignment horizontal="center" vertical="center"/>
    </xf>
    <xf numFmtId="164" fontId="15" fillId="6" borderId="43" xfId="0" applyNumberFormat="1" applyFont="1" applyFill="1" applyBorder="1" applyAlignment="1">
      <alignment horizontal="center" vertical="center"/>
    </xf>
    <xf numFmtId="164" fontId="11" fillId="9" borderId="44" xfId="0" applyNumberFormat="1" applyFont="1" applyFill="1" applyBorder="1" applyAlignment="1">
      <alignment horizontal="center" vertical="top" wrapText="1"/>
    </xf>
    <xf numFmtId="164" fontId="11" fillId="9" borderId="42" xfId="0" applyNumberFormat="1" applyFont="1" applyFill="1" applyBorder="1" applyAlignment="1">
      <alignment horizontal="center" vertical="top"/>
    </xf>
    <xf numFmtId="49" fontId="11" fillId="3" borderId="29" xfId="0" applyNumberFormat="1" applyFont="1" applyFill="1" applyBorder="1" applyAlignment="1">
      <alignment horizontal="center" textRotation="90" wrapText="1"/>
    </xf>
    <xf numFmtId="164" fontId="11" fillId="0" borderId="55" xfId="0" applyNumberFormat="1" applyFont="1" applyBorder="1" applyAlignment="1">
      <alignment vertical="top"/>
    </xf>
    <xf numFmtId="164" fontId="11" fillId="6" borderId="51" xfId="0" applyNumberFormat="1" applyFont="1" applyFill="1" applyBorder="1" applyAlignment="1">
      <alignment vertical="distributed" wrapText="1"/>
    </xf>
    <xf numFmtId="164" fontId="9" fillId="6" borderId="50" xfId="0" applyNumberFormat="1" applyFont="1" applyFill="1" applyBorder="1" applyAlignment="1">
      <alignment vertical="distributed" wrapText="1"/>
    </xf>
    <xf numFmtId="164" fontId="11" fillId="10" borderId="51" xfId="0" applyNumberFormat="1" applyFont="1" applyFill="1" applyBorder="1" applyAlignment="1">
      <alignment vertical="distributed" wrapText="1"/>
    </xf>
    <xf numFmtId="164" fontId="11" fillId="10" borderId="29" xfId="0" applyNumberFormat="1" applyFont="1" applyFill="1" applyBorder="1" applyAlignment="1">
      <alignment vertical="distributed" wrapText="1"/>
    </xf>
    <xf numFmtId="164" fontId="9" fillId="10" borderId="50" xfId="0" applyNumberFormat="1" applyFont="1" applyFill="1" applyBorder="1" applyAlignment="1">
      <alignment vertical="distributed" wrapText="1"/>
    </xf>
    <xf numFmtId="164" fontId="11" fillId="3" borderId="51" xfId="0" applyNumberFormat="1" applyFont="1" applyFill="1" applyBorder="1" applyAlignment="1">
      <alignment vertical="top" wrapText="1"/>
    </xf>
    <xf numFmtId="164" fontId="9" fillId="0" borderId="50" xfId="0" applyNumberFormat="1" applyFont="1" applyFill="1" applyBorder="1" applyAlignment="1">
      <alignment vertical="distributed" wrapText="1"/>
    </xf>
    <xf numFmtId="164" fontId="11" fillId="0" borderId="50" xfId="0" applyNumberFormat="1" applyFont="1" applyFill="1" applyBorder="1" applyAlignment="1">
      <alignment vertical="distributed" wrapText="1"/>
    </xf>
    <xf numFmtId="164" fontId="11" fillId="6" borderId="50" xfId="0" applyNumberFormat="1" applyFont="1" applyFill="1" applyBorder="1" applyAlignment="1">
      <alignment vertical="distributed" wrapText="1"/>
    </xf>
    <xf numFmtId="164" fontId="11" fillId="0" borderId="29" xfId="0" applyNumberFormat="1" applyFont="1" applyFill="1" applyBorder="1" applyAlignment="1">
      <alignment horizontal="center" vertical="distributed" wrapText="1"/>
    </xf>
    <xf numFmtId="164" fontId="11" fillId="6" borderId="29" xfId="0" applyNumberFormat="1" applyFont="1" applyFill="1" applyBorder="1" applyAlignment="1">
      <alignment horizontal="center" vertical="distributed" wrapText="1"/>
    </xf>
    <xf numFmtId="164" fontId="11" fillId="10" borderId="29" xfId="0" applyNumberFormat="1" applyFont="1" applyFill="1" applyBorder="1" applyAlignment="1">
      <alignment horizontal="center" vertical="distributed" wrapText="1"/>
    </xf>
    <xf numFmtId="164" fontId="9" fillId="8" borderId="54" xfId="0" applyNumberFormat="1" applyFont="1" applyFill="1" applyBorder="1" applyAlignment="1">
      <alignment horizontal="center" vertical="top"/>
    </xf>
    <xf numFmtId="164" fontId="9" fillId="7" borderId="54" xfId="0" applyNumberFormat="1" applyFont="1" applyFill="1" applyBorder="1" applyAlignment="1">
      <alignment horizontal="center" vertical="top"/>
    </xf>
    <xf numFmtId="164" fontId="9" fillId="3" borderId="54" xfId="0" applyNumberFormat="1" applyFont="1" applyFill="1" applyBorder="1" applyAlignment="1">
      <alignment horizontal="right" vertical="top"/>
    </xf>
    <xf numFmtId="164" fontId="36" fillId="0" borderId="54" xfId="0" applyNumberFormat="1" applyFont="1" applyBorder="1" applyAlignment="1">
      <alignment horizontal="left" wrapText="1"/>
    </xf>
    <xf numFmtId="164" fontId="11" fillId="3" borderId="54" xfId="0" applyNumberFormat="1" applyFont="1" applyFill="1" applyBorder="1" applyAlignment="1">
      <alignment horizontal="center" textRotation="90"/>
    </xf>
    <xf numFmtId="164" fontId="11" fillId="0" borderId="53" xfId="0" applyNumberFormat="1" applyFont="1" applyFill="1" applyBorder="1" applyAlignment="1">
      <alignment vertical="distributed" wrapText="1"/>
    </xf>
    <xf numFmtId="164" fontId="11" fillId="0" borderId="54" xfId="0" applyNumberFormat="1" applyFont="1" applyFill="1" applyBorder="1" applyAlignment="1">
      <alignment vertical="distributed" wrapText="1"/>
    </xf>
    <xf numFmtId="164" fontId="9" fillId="0" borderId="55" xfId="0" applyNumberFormat="1" applyFont="1" applyFill="1" applyBorder="1" applyAlignment="1">
      <alignment vertical="distributed" wrapText="1"/>
    </xf>
    <xf numFmtId="164" fontId="11" fillId="6" borderId="54" xfId="0" applyNumberFormat="1" applyFont="1" applyFill="1" applyBorder="1" applyAlignment="1">
      <alignment vertical="distributed" wrapText="1"/>
    </xf>
    <xf numFmtId="164" fontId="9" fillId="6" borderId="55" xfId="0" applyNumberFormat="1" applyFont="1" applyFill="1" applyBorder="1" applyAlignment="1">
      <alignment vertical="distributed" wrapText="1"/>
    </xf>
    <xf numFmtId="164" fontId="9" fillId="10" borderId="55" xfId="0" applyNumberFormat="1" applyFont="1" applyFill="1" applyBorder="1" applyAlignment="1">
      <alignment vertical="distributed" wrapText="1"/>
    </xf>
    <xf numFmtId="164" fontId="11" fillId="10" borderId="54" xfId="0" applyNumberFormat="1" applyFont="1" applyFill="1" applyBorder="1" applyAlignment="1">
      <alignment vertical="distributed" wrapText="1"/>
    </xf>
    <xf numFmtId="164" fontId="11" fillId="3" borderId="56" xfId="0" applyNumberFormat="1" applyFont="1" applyFill="1" applyBorder="1" applyAlignment="1">
      <alignment vertical="top" wrapText="1"/>
    </xf>
    <xf numFmtId="164" fontId="36" fillId="0" borderId="31" xfId="0" applyNumberFormat="1" applyFont="1" applyBorder="1" applyAlignment="1">
      <alignment horizontal="left" wrapText="1"/>
    </xf>
    <xf numFmtId="164" fontId="11" fillId="3" borderId="31" xfId="0" applyNumberFormat="1" applyFont="1" applyFill="1" applyBorder="1" applyAlignment="1">
      <alignment horizontal="center" textRotation="90"/>
    </xf>
    <xf numFmtId="164" fontId="11" fillId="3" borderId="32" xfId="0" applyNumberFormat="1" applyFont="1" applyFill="1" applyBorder="1" applyAlignment="1">
      <alignment horizontal="center" vertical="top"/>
    </xf>
    <xf numFmtId="164" fontId="11" fillId="0" borderId="58" xfId="0" applyNumberFormat="1" applyFont="1" applyFill="1" applyBorder="1" applyAlignment="1">
      <alignment vertical="distributed" wrapText="1"/>
    </xf>
    <xf numFmtId="164" fontId="11" fillId="0" borderId="31" xfId="0" applyNumberFormat="1" applyFont="1" applyFill="1" applyBorder="1" applyAlignment="1">
      <alignment vertical="distributed" wrapText="1"/>
    </xf>
    <xf numFmtId="164" fontId="11" fillId="0" borderId="59" xfId="0" applyNumberFormat="1" applyFont="1" applyFill="1" applyBorder="1" applyAlignment="1">
      <alignment vertical="distributed" wrapText="1"/>
    </xf>
    <xf numFmtId="164" fontId="11" fillId="6" borderId="31" xfId="0" applyNumberFormat="1" applyFont="1" applyFill="1" applyBorder="1" applyAlignment="1">
      <alignment vertical="distributed" wrapText="1"/>
    </xf>
    <xf numFmtId="164" fontId="11" fillId="6" borderId="59" xfId="0" applyNumberFormat="1" applyFont="1" applyFill="1" applyBorder="1" applyAlignment="1">
      <alignment vertical="distributed" wrapText="1"/>
    </xf>
    <xf numFmtId="164" fontId="11" fillId="10" borderId="59" xfId="0" applyNumberFormat="1" applyFont="1" applyFill="1" applyBorder="1" applyAlignment="1">
      <alignment vertical="distributed" wrapText="1"/>
    </xf>
    <xf numFmtId="164" fontId="11" fillId="10" borderId="31" xfId="0" applyNumberFormat="1" applyFont="1" applyFill="1" applyBorder="1" applyAlignment="1">
      <alignment vertical="distributed" wrapText="1"/>
    </xf>
    <xf numFmtId="164" fontId="11" fillId="3" borderId="60" xfId="0" applyNumberFormat="1" applyFont="1" applyFill="1" applyBorder="1" applyAlignment="1">
      <alignment vertical="top" wrapText="1"/>
    </xf>
    <xf numFmtId="164" fontId="9" fillId="11" borderId="29" xfId="0" applyNumberFormat="1" applyFont="1" applyFill="1" applyBorder="1" applyAlignment="1">
      <alignment horizontal="center" vertical="top"/>
    </xf>
    <xf numFmtId="164" fontId="11" fillId="6" borderId="56" xfId="0" applyNumberFormat="1" applyFont="1" applyFill="1" applyBorder="1" applyAlignment="1">
      <alignment vertical="distributed" wrapText="1"/>
    </xf>
    <xf numFmtId="164" fontId="11" fillId="10" borderId="56" xfId="0" applyNumberFormat="1" applyFont="1" applyFill="1" applyBorder="1" applyAlignment="1">
      <alignment vertical="distributed" wrapText="1"/>
    </xf>
    <xf numFmtId="164" fontId="9" fillId="2" borderId="57" xfId="0" applyNumberFormat="1" applyFont="1" applyFill="1" applyBorder="1" applyAlignment="1">
      <alignment horizontal="center" vertical="top"/>
    </xf>
    <xf numFmtId="164" fontId="9" fillId="2" borderId="41" xfId="0" applyNumberFormat="1" applyFont="1" applyFill="1" applyBorder="1" applyAlignment="1">
      <alignment horizontal="center" vertical="center"/>
    </xf>
    <xf numFmtId="164" fontId="9" fillId="2" borderId="42" xfId="0" applyNumberFormat="1" applyFont="1" applyFill="1" applyBorder="1" applyAlignment="1">
      <alignment horizontal="center" vertical="center"/>
    </xf>
    <xf numFmtId="164" fontId="9" fillId="2" borderId="43" xfId="0" applyNumberFormat="1" applyFont="1" applyFill="1" applyBorder="1" applyAlignment="1">
      <alignment horizontal="center" vertical="center"/>
    </xf>
    <xf numFmtId="164" fontId="9" fillId="2" borderId="44" xfId="0" applyNumberFormat="1" applyFont="1" applyFill="1" applyBorder="1" applyAlignment="1">
      <alignment horizontal="center" vertical="center"/>
    </xf>
    <xf numFmtId="164" fontId="9" fillId="6" borderId="42" xfId="0" applyNumberFormat="1" applyFont="1" applyFill="1" applyBorder="1" applyAlignment="1">
      <alignment horizontal="center" vertical="center"/>
    </xf>
    <xf numFmtId="164" fontId="9" fillId="6" borderId="43" xfId="0" applyNumberFormat="1" applyFont="1" applyFill="1" applyBorder="1" applyAlignment="1">
      <alignment horizontal="center" vertical="center"/>
    </xf>
    <xf numFmtId="164" fontId="11" fillId="9" borderId="44" xfId="0" applyNumberFormat="1" applyFont="1" applyFill="1" applyBorder="1" applyAlignment="1">
      <alignment vertical="top" wrapText="1"/>
    </xf>
    <xf numFmtId="164" fontId="37" fillId="11" borderId="61" xfId="0" applyNumberFormat="1" applyFont="1" applyFill="1" applyBorder="1" applyAlignment="1">
      <alignment horizontal="center" vertical="center"/>
    </xf>
    <xf numFmtId="164" fontId="9" fillId="8" borderId="29" xfId="0" applyNumberFormat="1" applyFont="1" applyFill="1" applyBorder="1" applyAlignment="1">
      <alignment vertical="top"/>
    </xf>
    <xf numFmtId="164" fontId="9" fillId="11" borderId="29" xfId="0" applyNumberFormat="1" applyFont="1" applyFill="1" applyBorder="1" applyAlignment="1">
      <alignment vertical="top"/>
    </xf>
    <xf numFmtId="164" fontId="9" fillId="3" borderId="30" xfId="0" applyNumberFormat="1" applyFont="1" applyFill="1" applyBorder="1" applyAlignment="1">
      <alignment vertical="top"/>
    </xf>
    <xf numFmtId="164" fontId="11" fillId="3" borderId="53" xfId="0" applyNumberFormat="1" applyFont="1" applyFill="1" applyBorder="1" applyAlignment="1">
      <alignment horizontal="center" vertical="top"/>
    </xf>
    <xf numFmtId="164" fontId="11" fillId="3" borderId="55" xfId="0" applyNumberFormat="1" applyFont="1" applyFill="1" applyBorder="1" applyAlignment="1">
      <alignment horizontal="center" vertical="top"/>
    </xf>
    <xf numFmtId="164" fontId="11" fillId="6" borderId="56" xfId="0" applyNumberFormat="1" applyFont="1" applyFill="1" applyBorder="1" applyAlignment="1">
      <alignment horizontal="center" vertical="top"/>
    </xf>
    <xf numFmtId="164" fontId="11" fillId="6" borderId="54" xfId="0" applyNumberFormat="1" applyFont="1" applyFill="1" applyBorder="1" applyAlignment="1">
      <alignment horizontal="center" vertical="top"/>
    </xf>
    <xf numFmtId="164" fontId="11" fillId="6" borderId="55" xfId="0" applyNumberFormat="1" applyFont="1" applyFill="1" applyBorder="1" applyAlignment="1">
      <alignment horizontal="center" vertical="top"/>
    </xf>
    <xf numFmtId="164" fontId="41" fillId="6" borderId="53" xfId="0" applyNumberFormat="1" applyFont="1" applyFill="1" applyBorder="1" applyAlignment="1">
      <alignment vertical="top"/>
    </xf>
    <xf numFmtId="164" fontId="41" fillId="0" borderId="56" xfId="0" applyNumberFormat="1" applyFont="1" applyBorder="1" applyAlignment="1">
      <alignment vertical="top"/>
    </xf>
    <xf numFmtId="164" fontId="41" fillId="0" borderId="54" xfId="0" applyNumberFormat="1" applyFont="1" applyBorder="1" applyAlignment="1">
      <alignment vertical="top"/>
    </xf>
    <xf numFmtId="164" fontId="11" fillId="3" borderId="55" xfId="0" applyNumberFormat="1" applyFont="1" applyFill="1" applyBorder="1" applyAlignment="1">
      <alignment horizontal="left" vertical="top"/>
    </xf>
    <xf numFmtId="164" fontId="11" fillId="3" borderId="56" xfId="0" applyNumberFormat="1" applyFont="1" applyFill="1" applyBorder="1" applyAlignment="1">
      <alignment horizontal="left" vertical="top"/>
    </xf>
    <xf numFmtId="164" fontId="11" fillId="3" borderId="54" xfId="0" applyNumberFormat="1" applyFont="1" applyFill="1" applyBorder="1" applyAlignment="1">
      <alignment horizontal="left" vertical="top"/>
    </xf>
    <xf numFmtId="164" fontId="11" fillId="3" borderId="56" xfId="0" applyNumberFormat="1" applyFont="1" applyFill="1" applyBorder="1" applyAlignment="1">
      <alignment horizontal="left" vertical="center" wrapText="1"/>
    </xf>
    <xf numFmtId="164" fontId="15" fillId="6" borderId="57" xfId="0" applyNumberFormat="1" applyFont="1" applyFill="1" applyBorder="1" applyAlignment="1">
      <alignment horizontal="center" vertical="top"/>
    </xf>
    <xf numFmtId="164" fontId="11" fillId="9" borderId="41" xfId="0" applyNumberFormat="1" applyFont="1" applyFill="1" applyBorder="1" applyAlignment="1">
      <alignment horizontal="center" vertical="center"/>
    </xf>
    <xf numFmtId="164" fontId="11" fillId="9" borderId="42" xfId="0" applyNumberFormat="1" applyFont="1" applyFill="1" applyBorder="1" applyAlignment="1">
      <alignment horizontal="center" vertical="center"/>
    </xf>
    <xf numFmtId="164" fontId="11" fillId="9" borderId="43" xfId="0" applyNumberFormat="1" applyFont="1" applyFill="1" applyBorder="1" applyAlignment="1">
      <alignment horizontal="center" vertical="center"/>
    </xf>
    <xf numFmtId="164" fontId="11" fillId="9" borderId="44" xfId="0" applyNumberFormat="1" applyFont="1" applyFill="1" applyBorder="1" applyAlignment="1">
      <alignment horizontal="center" vertical="center"/>
    </xf>
    <xf numFmtId="164" fontId="11" fillId="9" borderId="44" xfId="0" applyNumberFormat="1" applyFont="1" applyFill="1" applyBorder="1" applyAlignment="1">
      <alignment horizontal="left" vertical="center" wrapText="1"/>
    </xf>
    <xf numFmtId="164" fontId="9" fillId="11" borderId="54" xfId="0" applyNumberFormat="1" applyFont="1" applyFill="1" applyBorder="1" applyAlignment="1">
      <alignment vertical="top"/>
    </xf>
    <xf numFmtId="164" fontId="9" fillId="3" borderId="54" xfId="0" applyNumberFormat="1" applyFont="1" applyFill="1" applyBorder="1" applyAlignment="1">
      <alignment vertical="top"/>
    </xf>
    <xf numFmtId="164" fontId="14" fillId="3" borderId="32" xfId="0" applyNumberFormat="1" applyFont="1" applyFill="1" applyBorder="1" applyAlignment="1">
      <alignment horizontal="center" vertical="top"/>
    </xf>
    <xf numFmtId="164" fontId="11" fillId="0" borderId="58" xfId="0" applyNumberFormat="1" applyFont="1" applyFill="1" applyBorder="1" applyAlignment="1">
      <alignment horizontal="center" vertical="center"/>
    </xf>
    <xf numFmtId="164" fontId="11" fillId="0" borderId="31" xfId="0" applyNumberFormat="1" applyFont="1" applyFill="1" applyBorder="1" applyAlignment="1">
      <alignment horizontal="center" vertical="center"/>
    </xf>
    <xf numFmtId="164" fontId="11" fillId="0" borderId="31" xfId="0" applyNumberFormat="1" applyFont="1" applyFill="1" applyBorder="1" applyAlignment="1">
      <alignment horizontal="center" vertical="top"/>
    </xf>
    <xf numFmtId="164" fontId="11" fillId="0" borderId="59" xfId="0" applyNumberFormat="1" applyFont="1" applyFill="1" applyBorder="1" applyAlignment="1">
      <alignment horizontal="center" vertical="top"/>
    </xf>
    <xf numFmtId="164" fontId="11" fillId="6" borderId="60" xfId="0" applyNumberFormat="1" applyFont="1" applyFill="1" applyBorder="1" applyAlignment="1">
      <alignment horizontal="center" vertical="center"/>
    </xf>
    <xf numFmtId="164" fontId="11" fillId="6" borderId="31" xfId="0" applyNumberFormat="1" applyFont="1" applyFill="1" applyBorder="1" applyAlignment="1">
      <alignment horizontal="center" vertical="top"/>
    </xf>
    <xf numFmtId="164" fontId="11" fillId="6" borderId="59" xfId="0" applyNumberFormat="1" applyFont="1" applyFill="1" applyBorder="1" applyAlignment="1">
      <alignment horizontal="center" vertical="center"/>
    </xf>
    <xf numFmtId="164" fontId="11" fillId="0" borderId="60" xfId="0" applyNumberFormat="1" applyFont="1" applyBorder="1" applyAlignment="1">
      <alignment vertical="top"/>
    </xf>
    <xf numFmtId="164" fontId="11" fillId="0" borderId="31" xfId="0" applyNumberFormat="1" applyFont="1" applyBorder="1" applyAlignment="1">
      <alignment vertical="top"/>
    </xf>
    <xf numFmtId="164" fontId="11" fillId="3" borderId="59" xfId="0" applyNumberFormat="1" applyFont="1" applyFill="1" applyBorder="1" applyAlignment="1">
      <alignment horizontal="center" vertical="center"/>
    </xf>
    <xf numFmtId="164" fontId="11" fillId="3" borderId="60" xfId="0" applyNumberFormat="1" applyFont="1" applyFill="1" applyBorder="1" applyAlignment="1">
      <alignment horizontal="left" vertical="top"/>
    </xf>
    <xf numFmtId="164" fontId="11" fillId="3" borderId="31" xfId="0" applyNumberFormat="1" applyFont="1" applyFill="1" applyBorder="1" applyAlignment="1">
      <alignment horizontal="left" vertical="top"/>
    </xf>
    <xf numFmtId="164" fontId="11" fillId="3" borderId="59" xfId="0" applyNumberFormat="1" applyFont="1" applyFill="1" applyBorder="1" applyAlignment="1">
      <alignment horizontal="left" vertical="top"/>
    </xf>
    <xf numFmtId="164" fontId="11" fillId="3" borderId="62" xfId="0" applyNumberFormat="1" applyFont="1" applyFill="1" applyBorder="1" applyAlignment="1">
      <alignment horizontal="left" vertical="center" wrapText="1"/>
    </xf>
    <xf numFmtId="164" fontId="9" fillId="11" borderId="30" xfId="0" applyNumberFormat="1" applyFont="1" applyFill="1" applyBorder="1" applyAlignment="1">
      <alignment vertical="top"/>
    </xf>
    <xf numFmtId="164" fontId="15" fillId="9" borderId="57" xfId="0" applyNumberFormat="1" applyFont="1" applyFill="1" applyBorder="1" applyAlignment="1">
      <alignment horizontal="center" vertical="top"/>
    </xf>
    <xf numFmtId="164" fontId="15" fillId="9" borderId="44" xfId="0" applyNumberFormat="1" applyFont="1" applyFill="1" applyBorder="1" applyAlignment="1">
      <alignment horizontal="center" vertical="center"/>
    </xf>
    <xf numFmtId="164" fontId="11" fillId="3" borderId="63" xfId="0" applyNumberFormat="1" applyFont="1" applyFill="1" applyBorder="1" applyAlignment="1">
      <alignment horizontal="left" vertical="center" wrapText="1"/>
    </xf>
    <xf numFmtId="164" fontId="11" fillId="10" borderId="64" xfId="0" applyNumberFormat="1" applyFont="1" applyFill="1" applyBorder="1" applyAlignment="1">
      <alignment horizontal="center" vertical="top"/>
    </xf>
    <xf numFmtId="164" fontId="14" fillId="0" borderId="33" xfId="0" applyNumberFormat="1" applyFont="1" applyFill="1" applyBorder="1" applyAlignment="1">
      <alignment horizontal="center" vertical="top" wrapText="1"/>
    </xf>
    <xf numFmtId="164" fontId="14" fillId="0" borderId="65" xfId="0" applyNumberFormat="1" applyFont="1" applyFill="1" applyBorder="1" applyAlignment="1">
      <alignment horizontal="center" vertical="top" wrapText="1"/>
    </xf>
    <xf numFmtId="164" fontId="14" fillId="0" borderId="30" xfId="0" applyNumberFormat="1" applyFont="1" applyFill="1" applyBorder="1" applyAlignment="1">
      <alignment horizontal="center" vertical="top" wrapText="1"/>
    </xf>
    <xf numFmtId="164" fontId="14" fillId="0" borderId="66" xfId="0" applyNumberFormat="1" applyFont="1" applyFill="1" applyBorder="1" applyAlignment="1">
      <alignment horizontal="center" vertical="top" wrapText="1"/>
    </xf>
    <xf numFmtId="164" fontId="11" fillId="6" borderId="62" xfId="0" applyNumberFormat="1" applyFont="1" applyFill="1" applyBorder="1" applyAlignment="1">
      <alignment horizontal="center" vertical="top" wrapText="1"/>
    </xf>
    <xf numFmtId="164" fontId="11" fillId="6" borderId="30" xfId="0" applyNumberFormat="1" applyFont="1" applyFill="1" applyBorder="1" applyAlignment="1">
      <alignment horizontal="center" vertical="top"/>
    </xf>
    <xf numFmtId="164" fontId="11" fillId="6" borderId="66" xfId="0" applyNumberFormat="1" applyFont="1" applyFill="1" applyBorder="1" applyAlignment="1">
      <alignment horizontal="center" vertical="top" wrapText="1"/>
    </xf>
    <xf numFmtId="164" fontId="11" fillId="0" borderId="65" xfId="0" applyNumberFormat="1" applyFont="1" applyFill="1" applyBorder="1" applyAlignment="1">
      <alignment horizontal="center" vertical="top"/>
    </xf>
    <xf numFmtId="164" fontId="11" fillId="0" borderId="62" xfId="0" applyNumberFormat="1" applyFont="1" applyFill="1" applyBorder="1" applyAlignment="1">
      <alignment horizontal="center" vertical="top"/>
    </xf>
    <xf numFmtId="164" fontId="11" fillId="0" borderId="30" xfId="0" applyNumberFormat="1" applyFont="1" applyFill="1" applyBorder="1" applyAlignment="1">
      <alignment horizontal="center" vertical="top"/>
    </xf>
    <xf numFmtId="164" fontId="11" fillId="0" borderId="66" xfId="0" applyNumberFormat="1" applyFont="1" applyFill="1" applyBorder="1" applyAlignment="1">
      <alignment horizontal="center" vertical="top"/>
    </xf>
    <xf numFmtId="164" fontId="9" fillId="11" borderId="31" xfId="0" applyNumberFormat="1" applyFont="1" applyFill="1" applyBorder="1" applyAlignment="1">
      <alignment vertical="top"/>
    </xf>
    <xf numFmtId="164" fontId="9" fillId="3" borderId="31" xfId="0" applyNumberFormat="1" applyFont="1" applyFill="1" applyBorder="1" applyAlignment="1">
      <alignment vertical="top"/>
    </xf>
    <xf numFmtId="164" fontId="14" fillId="0" borderId="48" xfId="0" applyNumberFormat="1" applyFont="1" applyFill="1" applyBorder="1" applyAlignment="1">
      <alignment horizontal="center" vertical="top" wrapText="1"/>
    </xf>
    <xf numFmtId="164" fontId="14" fillId="0" borderId="49" xfId="0" applyNumberFormat="1" applyFont="1" applyFill="1" applyBorder="1" applyAlignment="1">
      <alignment vertical="top"/>
    </xf>
    <xf numFmtId="164" fontId="38" fillId="0" borderId="29" xfId="0" applyNumberFormat="1" applyFont="1" applyFill="1" applyBorder="1" applyAlignment="1">
      <alignment horizontal="center" vertical="top" wrapText="1"/>
    </xf>
    <xf numFmtId="164" fontId="14" fillId="0" borderId="29" xfId="0" applyNumberFormat="1" applyFont="1" applyFill="1" applyBorder="1" applyAlignment="1">
      <alignment horizontal="center" vertical="top" wrapText="1"/>
    </xf>
    <xf numFmtId="164" fontId="14" fillId="0" borderId="50" xfId="0" applyNumberFormat="1" applyFont="1" applyFill="1" applyBorder="1" applyAlignment="1">
      <alignment horizontal="center" vertical="top" wrapText="1"/>
    </xf>
    <xf numFmtId="164" fontId="11" fillId="6" borderId="51" xfId="0" applyNumberFormat="1" applyFont="1" applyFill="1" applyBorder="1" applyAlignment="1">
      <alignment horizontal="center" vertical="top" wrapText="1"/>
    </xf>
    <xf numFmtId="164" fontId="11" fillId="6" borderId="29" xfId="0" applyNumberFormat="1" applyFont="1" applyFill="1" applyBorder="1" applyAlignment="1">
      <alignment horizontal="center" vertical="top" wrapText="1"/>
    </xf>
    <xf numFmtId="164" fontId="11" fillId="6" borderId="50" xfId="0" applyNumberFormat="1" applyFont="1" applyFill="1" applyBorder="1" applyAlignment="1">
      <alignment horizontal="center" vertical="top" wrapText="1"/>
    </xf>
    <xf numFmtId="164" fontId="11" fillId="10" borderId="49" xfId="0" applyNumberFormat="1" applyFont="1" applyFill="1" applyBorder="1" applyAlignment="1">
      <alignment horizontal="center" vertical="top" wrapText="1"/>
    </xf>
    <xf numFmtId="164" fontId="11" fillId="0" borderId="51" xfId="0" applyNumberFormat="1" applyFont="1" applyFill="1" applyBorder="1" applyAlignment="1">
      <alignment horizontal="center" vertical="top"/>
    </xf>
    <xf numFmtId="164" fontId="11" fillId="0" borderId="29" xfId="0" applyNumberFormat="1" applyFont="1" applyFill="1" applyBorder="1" applyAlignment="1">
      <alignment horizontal="center" vertical="top"/>
    </xf>
    <xf numFmtId="164" fontId="11" fillId="0" borderId="50" xfId="0" applyNumberFormat="1" applyFont="1" applyFill="1" applyBorder="1" applyAlignment="1">
      <alignment horizontal="center" vertical="top"/>
    </xf>
    <xf numFmtId="164" fontId="14" fillId="0" borderId="52" xfId="0" applyNumberFormat="1" applyFont="1" applyFill="1" applyBorder="1" applyAlignment="1">
      <alignment horizontal="center" vertical="top" wrapText="1"/>
    </xf>
    <xf numFmtId="164" fontId="14" fillId="0" borderId="53" xfId="0" applyNumberFormat="1" applyFont="1" applyFill="1" applyBorder="1" applyAlignment="1">
      <alignment horizontal="center" vertical="top"/>
    </xf>
    <xf numFmtId="164" fontId="14" fillId="0" borderId="54" xfId="0" applyNumberFormat="1" applyFont="1" applyFill="1" applyBorder="1" applyAlignment="1">
      <alignment horizontal="center" vertical="top"/>
    </xf>
    <xf numFmtId="164" fontId="14" fillId="0" borderId="55" xfId="0" applyNumberFormat="1" applyFont="1" applyFill="1" applyBorder="1" applyAlignment="1">
      <alignment horizontal="center" vertical="top"/>
    </xf>
    <xf numFmtId="164" fontId="11" fillId="0" borderId="53" xfId="0" applyNumberFormat="1" applyFont="1" applyFill="1" applyBorder="1" applyAlignment="1">
      <alignment horizontal="center" vertical="top"/>
    </xf>
    <xf numFmtId="164" fontId="11" fillId="0" borderId="56" xfId="0" applyNumberFormat="1" applyFont="1" applyFill="1" applyBorder="1" applyAlignment="1">
      <alignment horizontal="center" vertical="top"/>
    </xf>
    <xf numFmtId="164" fontId="11" fillId="0" borderId="54" xfId="0" applyNumberFormat="1" applyFont="1" applyFill="1" applyBorder="1" applyAlignment="1">
      <alignment horizontal="center" vertical="top"/>
    </xf>
    <xf numFmtId="164" fontId="11" fillId="0" borderId="55" xfId="0" applyNumberFormat="1" applyFont="1" applyFill="1" applyBorder="1" applyAlignment="1">
      <alignment horizontal="center" vertical="top"/>
    </xf>
    <xf numFmtId="164" fontId="15" fillId="9" borderId="57" xfId="0" applyNumberFormat="1" applyFont="1" applyFill="1" applyBorder="1" applyAlignment="1">
      <alignment horizontal="center" vertical="top" wrapText="1"/>
    </xf>
    <xf numFmtId="164" fontId="14" fillId="9" borderId="41" xfId="0" applyNumberFormat="1" applyFont="1" applyFill="1" applyBorder="1" applyAlignment="1">
      <alignment horizontal="center" vertical="top" wrapText="1"/>
    </xf>
    <xf numFmtId="164" fontId="14" fillId="9" borderId="42" xfId="0" applyNumberFormat="1" applyFont="1" applyFill="1" applyBorder="1" applyAlignment="1">
      <alignment horizontal="center" vertical="top" wrapText="1"/>
    </xf>
    <xf numFmtId="164" fontId="11" fillId="9" borderId="43" xfId="0" applyNumberFormat="1" applyFont="1" applyFill="1" applyBorder="1" applyAlignment="1">
      <alignment horizontal="center" vertical="top"/>
    </xf>
    <xf numFmtId="164" fontId="11" fillId="9" borderId="44" xfId="0" applyNumberFormat="1" applyFont="1" applyFill="1" applyBorder="1" applyAlignment="1">
      <alignment horizontal="center" vertical="top"/>
    </xf>
    <xf numFmtId="164" fontId="38" fillId="0" borderId="29" xfId="0" applyNumberFormat="1" applyFont="1" applyFill="1" applyBorder="1" applyAlignment="1">
      <alignment horizontal="left" vertical="center" wrapText="1"/>
    </xf>
    <xf numFmtId="164" fontId="11" fillId="0" borderId="33" xfId="0" applyNumberFormat="1" applyFont="1" applyFill="1" applyBorder="1" applyAlignment="1">
      <alignment horizontal="center" vertical="top"/>
    </xf>
    <xf numFmtId="164" fontId="11" fillId="6" borderId="62" xfId="0" applyNumberFormat="1" applyFont="1" applyFill="1" applyBorder="1" applyAlignment="1">
      <alignment horizontal="center" vertical="top"/>
    </xf>
    <xf numFmtId="164" fontId="11" fillId="6" borderId="66" xfId="0" applyNumberFormat="1" applyFont="1" applyFill="1" applyBorder="1" applyAlignment="1">
      <alignment horizontal="center" vertical="top"/>
    </xf>
    <xf numFmtId="164" fontId="9" fillId="0" borderId="30" xfId="0" applyNumberFormat="1" applyFont="1" applyFill="1" applyBorder="1" applyAlignment="1">
      <alignment horizontal="center" vertical="top"/>
    </xf>
    <xf numFmtId="164" fontId="9" fillId="0" borderId="66" xfId="0" applyNumberFormat="1" applyFont="1" applyFill="1" applyBorder="1" applyAlignment="1">
      <alignment horizontal="center" vertical="top"/>
    </xf>
    <xf numFmtId="164" fontId="11" fillId="0" borderId="48" xfId="0" applyNumberFormat="1" applyFont="1" applyFill="1" applyBorder="1" applyAlignment="1">
      <alignment horizontal="center" vertical="top"/>
    </xf>
    <xf numFmtId="164" fontId="11" fillId="0" borderId="49" xfId="0" applyNumberFormat="1" applyFont="1" applyFill="1" applyBorder="1" applyAlignment="1">
      <alignment horizontal="center" vertical="top"/>
    </xf>
    <xf numFmtId="164" fontId="11" fillId="6" borderId="51" xfId="0" applyNumberFormat="1" applyFont="1" applyFill="1" applyBorder="1" applyAlignment="1">
      <alignment horizontal="center" vertical="top"/>
    </xf>
    <xf numFmtId="164" fontId="11" fillId="6" borderId="29" xfId="0" applyNumberFormat="1" applyFont="1" applyFill="1" applyBorder="1" applyAlignment="1">
      <alignment horizontal="center" vertical="top"/>
    </xf>
    <xf numFmtId="164" fontId="11" fillId="6" borderId="50" xfId="0" applyNumberFormat="1" applyFont="1" applyFill="1" applyBorder="1" applyAlignment="1">
      <alignment horizontal="center" vertical="top"/>
    </xf>
    <xf numFmtId="164" fontId="11" fillId="0" borderId="49" xfId="0" applyNumberFormat="1" applyFont="1" applyFill="1" applyBorder="1" applyAlignment="1">
      <alignment horizontal="center" vertical="center"/>
    </xf>
    <xf numFmtId="164" fontId="11" fillId="0" borderId="51"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50" xfId="0" applyNumberFormat="1" applyFont="1" applyFill="1" applyBorder="1" applyAlignment="1">
      <alignment horizontal="center" vertical="center"/>
    </xf>
    <xf numFmtId="164" fontId="11" fillId="0" borderId="52" xfId="0" applyNumberFormat="1" applyFont="1" applyFill="1" applyBorder="1" applyAlignment="1">
      <alignment horizontal="center" vertical="top"/>
    </xf>
    <xf numFmtId="164" fontId="11" fillId="0" borderId="53" xfId="0" applyNumberFormat="1" applyFont="1" applyFill="1" applyBorder="1" applyAlignment="1">
      <alignment horizontal="center" vertical="center"/>
    </xf>
    <xf numFmtId="164" fontId="11" fillId="0" borderId="56" xfId="0" applyNumberFormat="1" applyFont="1" applyFill="1" applyBorder="1" applyAlignment="1">
      <alignment horizontal="center" vertical="center"/>
    </xf>
    <xf numFmtId="164" fontId="11" fillId="0" borderId="54" xfId="0" applyNumberFormat="1" applyFont="1" applyFill="1" applyBorder="1" applyAlignment="1">
      <alignment horizontal="center" vertical="center"/>
    </xf>
    <xf numFmtId="164" fontId="11" fillId="0" borderId="55" xfId="0" applyNumberFormat="1" applyFont="1" applyFill="1" applyBorder="1" applyAlignment="1">
      <alignment horizontal="center" vertical="center"/>
    </xf>
    <xf numFmtId="164" fontId="11" fillId="0" borderId="64" xfId="0" applyNumberFormat="1" applyFont="1" applyFill="1" applyBorder="1" applyAlignment="1">
      <alignment horizontal="center" vertical="top"/>
    </xf>
    <xf numFmtId="164" fontId="9" fillId="7" borderId="30" xfId="0" applyNumberFormat="1" applyFont="1" applyFill="1" applyBorder="1" applyAlignment="1">
      <alignment vertical="top"/>
    </xf>
    <xf numFmtId="164" fontId="9" fillId="0" borderId="30" xfId="0" applyNumberFormat="1" applyFont="1" applyFill="1" applyBorder="1" applyAlignment="1">
      <alignment vertical="top"/>
    </xf>
    <xf numFmtId="164" fontId="9" fillId="6" borderId="57" xfId="0" applyNumberFormat="1" applyFont="1" applyFill="1" applyBorder="1" applyAlignment="1">
      <alignment horizontal="center" vertical="top"/>
    </xf>
    <xf numFmtId="164" fontId="11" fillId="10" borderId="62" xfId="0" applyNumberFormat="1" applyFont="1" applyFill="1" applyBorder="1" applyAlignment="1">
      <alignment horizontal="left" vertical="top"/>
    </xf>
    <xf numFmtId="164" fontId="11" fillId="10" borderId="30" xfId="0" applyNumberFormat="1" applyFont="1" applyFill="1" applyBorder="1" applyAlignment="1">
      <alignment horizontal="center" vertical="top"/>
    </xf>
    <xf numFmtId="164" fontId="11" fillId="0" borderId="33" xfId="0" applyNumberFormat="1" applyFont="1" applyFill="1" applyBorder="1" applyAlignment="1">
      <alignment horizontal="center" vertical="top" wrapText="1"/>
    </xf>
    <xf numFmtId="164" fontId="42" fillId="0" borderId="65" xfId="0" applyNumberFormat="1" applyFont="1" applyFill="1" applyBorder="1" applyAlignment="1">
      <alignment horizontal="center" vertical="top" wrapText="1"/>
    </xf>
    <xf numFmtId="164" fontId="42" fillId="0" borderId="30" xfId="0" applyNumberFormat="1" applyFont="1" applyFill="1" applyBorder="1" applyAlignment="1">
      <alignment horizontal="center" vertical="top" wrapText="1"/>
    </xf>
    <xf numFmtId="164" fontId="42" fillId="0" borderId="66" xfId="0" applyNumberFormat="1" applyFont="1" applyFill="1" applyBorder="1" applyAlignment="1">
      <alignment horizontal="center" vertical="top" wrapText="1"/>
    </xf>
    <xf numFmtId="164" fontId="11" fillId="6" borderId="30" xfId="0" applyNumberFormat="1" applyFont="1" applyFill="1" applyBorder="1" applyAlignment="1">
      <alignment horizontal="center" vertical="top" wrapText="1"/>
    </xf>
    <xf numFmtId="164" fontId="11" fillId="0" borderId="65" xfId="0" applyNumberFormat="1" applyFont="1" applyFill="1" applyBorder="1" applyAlignment="1">
      <alignment horizontal="center" vertical="top" wrapText="1"/>
    </xf>
    <xf numFmtId="164" fontId="11" fillId="0" borderId="62" xfId="0" applyNumberFormat="1" applyFont="1" applyFill="1" applyBorder="1" applyAlignment="1">
      <alignment horizontal="center" vertical="top" wrapText="1"/>
    </xf>
    <xf numFmtId="164" fontId="11" fillId="0" borderId="30" xfId="0" applyNumberFormat="1" applyFont="1" applyFill="1" applyBorder="1" applyAlignment="1">
      <alignment horizontal="center" vertical="top" wrapText="1"/>
    </xf>
    <xf numFmtId="164" fontId="11" fillId="0" borderId="66" xfId="0" applyNumberFormat="1" applyFont="1" applyFill="1" applyBorder="1" applyAlignment="1">
      <alignment horizontal="center" vertical="top" wrapText="1"/>
    </xf>
    <xf numFmtId="164" fontId="9" fillId="0" borderId="30" xfId="0" applyNumberFormat="1" applyFont="1" applyFill="1" applyBorder="1" applyAlignment="1">
      <alignment horizontal="center" vertical="top" wrapText="1"/>
    </xf>
    <xf numFmtId="164" fontId="9" fillId="0" borderId="66" xfId="0" applyNumberFormat="1" applyFont="1" applyFill="1" applyBorder="1" applyAlignment="1">
      <alignment horizontal="center" vertical="top" wrapText="1"/>
    </xf>
    <xf numFmtId="164" fontId="11" fillId="0" borderId="29" xfId="0" applyNumberFormat="1" applyFont="1" applyFill="1" applyBorder="1" applyAlignment="1">
      <alignment horizontal="center" vertical="top" wrapText="1"/>
    </xf>
    <xf numFmtId="164" fontId="42" fillId="0" borderId="49" xfId="0" applyNumberFormat="1" applyFont="1" applyFill="1" applyBorder="1" applyAlignment="1">
      <alignment horizontal="center" vertical="top"/>
    </xf>
    <xf numFmtId="164" fontId="42" fillId="0" borderId="29" xfId="0" applyNumberFormat="1" applyFont="1" applyFill="1" applyBorder="1" applyAlignment="1">
      <alignment horizontal="center" vertical="top"/>
    </xf>
    <xf numFmtId="164" fontId="42" fillId="0" borderId="50" xfId="0" applyNumberFormat="1" applyFont="1" applyFill="1" applyBorder="1" applyAlignment="1">
      <alignment horizontal="center" vertical="top"/>
    </xf>
    <xf numFmtId="164" fontId="42" fillId="0" borderId="53" xfId="0" applyNumberFormat="1" applyFont="1" applyFill="1" applyBorder="1" applyAlignment="1">
      <alignment horizontal="center" vertical="top"/>
    </xf>
    <xf numFmtId="164" fontId="42" fillId="0" borderId="54" xfId="0" applyNumberFormat="1" applyFont="1" applyFill="1" applyBorder="1" applyAlignment="1">
      <alignment horizontal="center" vertical="top"/>
    </xf>
    <xf numFmtId="164" fontId="42" fillId="0" borderId="55" xfId="0" applyNumberFormat="1" applyFont="1" applyFill="1" applyBorder="1" applyAlignment="1">
      <alignment horizontal="center" vertical="top"/>
    </xf>
    <xf numFmtId="164" fontId="15" fillId="6" borderId="57" xfId="0" applyNumberFormat="1" applyFont="1" applyFill="1" applyBorder="1" applyAlignment="1">
      <alignment horizontal="center" vertical="top" wrapText="1"/>
    </xf>
    <xf numFmtId="164" fontId="15" fillId="6" borderId="44" xfId="0" applyNumberFormat="1" applyFont="1" applyFill="1" applyBorder="1" applyAlignment="1">
      <alignment horizontal="center" vertical="top" wrapText="1"/>
    </xf>
    <xf numFmtId="164" fontId="15" fillId="6" borderId="43" xfId="0" applyNumberFormat="1" applyFont="1" applyFill="1" applyBorder="1" applyAlignment="1">
      <alignment horizontal="center" vertical="top" wrapText="1"/>
    </xf>
    <xf numFmtId="164" fontId="11" fillId="0" borderId="67" xfId="0" applyNumberFormat="1" applyFont="1" applyFill="1" applyBorder="1" applyAlignment="1">
      <alignment horizontal="center" vertical="top" wrapText="1"/>
    </xf>
    <xf numFmtId="164" fontId="11" fillId="0" borderId="68" xfId="0" applyNumberFormat="1" applyFont="1" applyFill="1" applyBorder="1" applyAlignment="1">
      <alignment horizontal="center" vertical="top" wrapText="1"/>
    </xf>
    <xf numFmtId="164" fontId="11" fillId="0" borderId="47" xfId="0" applyNumberFormat="1" applyFont="1" applyFill="1" applyBorder="1" applyAlignment="1">
      <alignment horizontal="center" vertical="top" wrapText="1"/>
    </xf>
    <xf numFmtId="164" fontId="11" fillId="0" borderId="69" xfId="0" applyNumberFormat="1" applyFont="1" applyFill="1" applyBorder="1" applyAlignment="1">
      <alignment horizontal="center" vertical="top" wrapText="1"/>
    </xf>
    <xf numFmtId="164" fontId="11" fillId="6" borderId="70" xfId="0" applyNumberFormat="1" applyFont="1" applyFill="1" applyBorder="1" applyAlignment="1">
      <alignment horizontal="center" vertical="top" wrapText="1"/>
    </xf>
    <xf numFmtId="164" fontId="11" fillId="6" borderId="47" xfId="0" applyNumberFormat="1" applyFont="1" applyFill="1" applyBorder="1" applyAlignment="1">
      <alignment horizontal="center" vertical="top" wrapText="1"/>
    </xf>
    <xf numFmtId="164" fontId="11" fillId="6" borderId="69" xfId="0" applyNumberFormat="1" applyFont="1" applyFill="1" applyBorder="1" applyAlignment="1">
      <alignment horizontal="center" vertical="top" wrapText="1"/>
    </xf>
    <xf numFmtId="164" fontId="11" fillId="0" borderId="70" xfId="0" applyNumberFormat="1" applyFont="1" applyFill="1" applyBorder="1" applyAlignment="1">
      <alignment horizontal="center" vertical="top" wrapText="1"/>
    </xf>
    <xf numFmtId="164" fontId="9" fillId="0" borderId="47" xfId="0" applyNumberFormat="1" applyFont="1" applyFill="1" applyBorder="1" applyAlignment="1">
      <alignment horizontal="center" vertical="top" wrapText="1"/>
    </xf>
    <xf numFmtId="164" fontId="9" fillId="0" borderId="69" xfId="0" applyNumberFormat="1" applyFont="1" applyFill="1" applyBorder="1" applyAlignment="1">
      <alignment horizontal="center" vertical="top" wrapText="1"/>
    </xf>
    <xf numFmtId="164" fontId="14" fillId="0" borderId="29" xfId="0" applyNumberFormat="1" applyFont="1" applyFill="1" applyBorder="1" applyAlignment="1">
      <alignment horizontal="center" vertical="top"/>
    </xf>
    <xf numFmtId="164" fontId="11" fillId="0" borderId="71" xfId="0" applyNumberFormat="1" applyFont="1" applyFill="1" applyBorder="1" applyAlignment="1">
      <alignment vertical="top" wrapText="1"/>
    </xf>
    <xf numFmtId="164" fontId="9" fillId="7" borderId="29" xfId="0" applyNumberFormat="1" applyFont="1" applyFill="1" applyBorder="1" applyAlignment="1">
      <alignment horizontal="right" vertical="top"/>
    </xf>
    <xf numFmtId="164" fontId="11" fillId="7" borderId="29" xfId="0" applyNumberFormat="1" applyFont="1" applyFill="1" applyBorder="1" applyAlignment="1">
      <alignment vertical="distributed" textRotation="90"/>
    </xf>
    <xf numFmtId="164" fontId="9" fillId="7" borderId="30" xfId="0" applyNumberFormat="1" applyFont="1" applyFill="1" applyBorder="1" applyAlignment="1">
      <alignment horizontal="right" vertical="top"/>
    </xf>
    <xf numFmtId="164" fontId="9" fillId="7" borderId="30" xfId="0" applyNumberFormat="1" applyFont="1" applyFill="1" applyBorder="1" applyAlignment="1">
      <alignment horizontal="left" vertical="top" wrapText="1"/>
    </xf>
    <xf numFmtId="164" fontId="9" fillId="8" borderId="29" xfId="0" applyNumberFormat="1" applyFont="1" applyFill="1" applyBorder="1" applyAlignment="1">
      <alignment horizontal="right" vertical="top"/>
    </xf>
    <xf numFmtId="164" fontId="9" fillId="8" borderId="29" xfId="0" applyNumberFormat="1" applyFont="1" applyFill="1" applyBorder="1" applyAlignment="1">
      <alignment horizontal="left" vertical="top"/>
    </xf>
    <xf numFmtId="164" fontId="9" fillId="8" borderId="29" xfId="0" applyNumberFormat="1" applyFont="1" applyFill="1" applyBorder="1" applyAlignment="1">
      <alignment horizontal="center" vertical="top" wrapText="1"/>
    </xf>
    <xf numFmtId="164" fontId="11" fillId="0" borderId="52" xfId="0" applyNumberFormat="1" applyFont="1" applyFill="1" applyBorder="1" applyAlignment="1">
      <alignment vertical="top" wrapText="1"/>
    </xf>
    <xf numFmtId="164" fontId="11" fillId="0" borderId="53" xfId="0" applyNumberFormat="1" applyFont="1" applyFill="1" applyBorder="1" applyAlignment="1">
      <alignment horizontal="center" vertical="top" wrapText="1"/>
    </xf>
    <xf numFmtId="164" fontId="11" fillId="0" borderId="54" xfId="0" applyNumberFormat="1" applyFont="1" applyFill="1" applyBorder="1" applyAlignment="1">
      <alignment horizontal="center" vertical="top" wrapText="1"/>
    </xf>
    <xf numFmtId="164" fontId="11" fillId="0" borderId="55" xfId="0" applyNumberFormat="1" applyFont="1" applyFill="1" applyBorder="1" applyAlignment="1">
      <alignment horizontal="center" vertical="top" wrapText="1"/>
    </xf>
    <xf numFmtId="164" fontId="11" fillId="6" borderId="56" xfId="0" applyNumberFormat="1" applyFont="1" applyFill="1" applyBorder="1" applyAlignment="1">
      <alignment horizontal="center" vertical="top" wrapText="1"/>
    </xf>
    <xf numFmtId="164" fontId="11" fillId="6" borderId="54" xfId="0" applyNumberFormat="1" applyFont="1" applyFill="1" applyBorder="1" applyAlignment="1">
      <alignment horizontal="center" vertical="top" wrapText="1"/>
    </xf>
    <xf numFmtId="164" fontId="11" fillId="6" borderId="55" xfId="0" applyNumberFormat="1" applyFont="1" applyFill="1" applyBorder="1" applyAlignment="1">
      <alignment horizontal="center" vertical="top" wrapText="1"/>
    </xf>
    <xf numFmtId="164" fontId="11" fillId="0" borderId="56" xfId="0" applyNumberFormat="1" applyFont="1" applyFill="1" applyBorder="1" applyAlignment="1">
      <alignment horizontal="center" vertical="top" wrapText="1"/>
    </xf>
    <xf numFmtId="164" fontId="11" fillId="10" borderId="64" xfId="0" applyNumberFormat="1" applyFont="1" applyFill="1" applyBorder="1" applyAlignment="1">
      <alignment horizontal="center" vertical="top" shrinkToFit="1"/>
    </xf>
    <xf numFmtId="164" fontId="43" fillId="8" borderId="29" xfId="0" applyNumberFormat="1" applyFont="1" applyFill="1" applyBorder="1" applyAlignment="1">
      <alignment vertical="top"/>
    </xf>
    <xf numFmtId="164" fontId="11" fillId="8" borderId="29" xfId="0" applyNumberFormat="1" applyFont="1" applyFill="1" applyBorder="1" applyAlignment="1">
      <alignment horizontal="center" vertical="top"/>
    </xf>
    <xf numFmtId="164" fontId="46" fillId="8" borderId="29" xfId="0" applyNumberFormat="1" applyFont="1" applyFill="1" applyBorder="1" applyAlignment="1">
      <alignment horizontal="center" vertical="top" wrapText="1"/>
    </xf>
    <xf numFmtId="164" fontId="11" fillId="0" borderId="51" xfId="0" applyNumberFormat="1" applyFont="1" applyFill="1" applyBorder="1" applyAlignment="1">
      <alignment horizontal="left" vertical="top" wrapText="1"/>
    </xf>
    <xf numFmtId="164" fontId="11" fillId="0" borderId="29" xfId="0" applyNumberFormat="1" applyFont="1" applyFill="1" applyBorder="1" applyAlignment="1">
      <alignment horizontal="center" vertical="top" shrinkToFit="1"/>
    </xf>
    <xf numFmtId="164" fontId="15" fillId="6" borderId="41" xfId="0" applyNumberFormat="1" applyFont="1" applyFill="1" applyBorder="1" applyAlignment="1">
      <alignment horizontal="center" vertical="top" wrapText="1"/>
    </xf>
    <xf numFmtId="164" fontId="15" fillId="6" borderId="42" xfId="0" applyNumberFormat="1" applyFont="1" applyFill="1" applyBorder="1" applyAlignment="1">
      <alignment horizontal="center" vertical="top" wrapText="1"/>
    </xf>
    <xf numFmtId="164" fontId="11" fillId="10" borderId="64" xfId="0" applyNumberFormat="1" applyFont="1" applyFill="1" applyBorder="1" applyAlignment="1">
      <alignment horizontal="center" shrinkToFit="1"/>
    </xf>
    <xf numFmtId="164" fontId="9" fillId="7" borderId="64" xfId="0" applyNumberFormat="1" applyFont="1" applyFill="1" applyBorder="1" applyAlignment="1">
      <alignment horizontal="right" vertical="top"/>
    </xf>
    <xf numFmtId="164" fontId="9" fillId="7" borderId="61" xfId="0" applyNumberFormat="1" applyFont="1" applyFill="1" applyBorder="1" applyAlignment="1">
      <alignment horizontal="right" vertical="top"/>
    </xf>
    <xf numFmtId="164" fontId="9" fillId="7" borderId="61" xfId="0" applyNumberFormat="1" applyFont="1" applyFill="1" applyBorder="1" applyAlignment="1">
      <alignment horizontal="center" vertical="top"/>
    </xf>
    <xf numFmtId="164" fontId="9" fillId="7" borderId="61" xfId="0" applyNumberFormat="1" applyFont="1" applyFill="1" applyBorder="1" applyAlignment="1">
      <alignment horizontal="left" vertical="top" wrapText="1"/>
    </xf>
    <xf numFmtId="164" fontId="11" fillId="0" borderId="48" xfId="0" applyNumberFormat="1" applyFont="1" applyFill="1" applyBorder="1" applyAlignment="1">
      <alignment vertical="top" wrapText="1"/>
    </xf>
    <xf numFmtId="164" fontId="11" fillId="0" borderId="49" xfId="0" applyNumberFormat="1" applyFont="1" applyFill="1" applyBorder="1" applyAlignment="1">
      <alignment horizontal="center" vertical="top" wrapText="1"/>
    </xf>
    <xf numFmtId="164" fontId="11" fillId="0" borderId="50" xfId="0" applyNumberFormat="1" applyFont="1" applyFill="1" applyBorder="1" applyAlignment="1">
      <alignment horizontal="center" vertical="top" wrapText="1"/>
    </xf>
    <xf numFmtId="164" fontId="11" fillId="0" borderId="51" xfId="0" applyNumberFormat="1" applyFont="1" applyFill="1" applyBorder="1" applyAlignment="1">
      <alignment horizontal="center" vertical="top" wrapText="1"/>
    </xf>
    <xf numFmtId="164" fontId="14" fillId="0" borderId="48" xfId="0" applyNumberFormat="1" applyFont="1" applyFill="1" applyBorder="1" applyAlignment="1">
      <alignment horizontal="center" vertical="top"/>
    </xf>
    <xf numFmtId="164" fontId="14" fillId="0" borderId="49" xfId="0" applyNumberFormat="1" applyFont="1" applyFill="1" applyBorder="1" applyAlignment="1">
      <alignment horizontal="center" vertical="top"/>
    </xf>
    <xf numFmtId="164" fontId="14" fillId="0" borderId="50" xfId="0" applyNumberFormat="1" applyFont="1" applyFill="1" applyBorder="1" applyAlignment="1">
      <alignment horizontal="center" vertical="top"/>
    </xf>
    <xf numFmtId="164" fontId="14" fillId="0" borderId="51" xfId="0" applyNumberFormat="1" applyFont="1" applyFill="1" applyBorder="1" applyAlignment="1">
      <alignment horizontal="center" vertical="top"/>
    </xf>
    <xf numFmtId="164" fontId="9" fillId="0" borderId="50" xfId="0" applyNumberFormat="1" applyFont="1" applyFill="1" applyBorder="1" applyAlignment="1">
      <alignment horizontal="center" vertical="top"/>
    </xf>
    <xf numFmtId="164" fontId="15" fillId="6" borderId="72" xfId="0" applyNumberFormat="1" applyFont="1" applyFill="1" applyBorder="1" applyAlignment="1">
      <alignment horizontal="center" vertical="top"/>
    </xf>
    <xf numFmtId="164" fontId="15" fillId="6" borderId="63" xfId="0" applyNumberFormat="1" applyFont="1" applyFill="1" applyBorder="1" applyAlignment="1">
      <alignment horizontal="center" vertical="top"/>
    </xf>
    <xf numFmtId="164" fontId="15" fillId="6" borderId="64" xfId="0" applyNumberFormat="1" applyFont="1" applyFill="1" applyBorder="1" applyAlignment="1">
      <alignment horizontal="center" vertical="top"/>
    </xf>
    <xf numFmtId="164" fontId="15" fillId="6" borderId="73" xfId="0" applyNumberFormat="1" applyFont="1" applyFill="1" applyBorder="1" applyAlignment="1">
      <alignment horizontal="center" vertical="top"/>
    </xf>
    <xf numFmtId="164" fontId="15" fillId="6" borderId="74" xfId="0" applyNumberFormat="1" applyFont="1" applyFill="1" applyBorder="1" applyAlignment="1">
      <alignment horizontal="center" vertical="top"/>
    </xf>
    <xf numFmtId="49" fontId="9" fillId="0" borderId="29" xfId="0" applyNumberFormat="1" applyFont="1" applyFill="1" applyBorder="1" applyAlignment="1">
      <alignment horizontal="center" vertical="top"/>
    </xf>
    <xf numFmtId="164" fontId="11" fillId="0" borderId="32" xfId="0" applyNumberFormat="1" applyFont="1" applyFill="1" applyBorder="1" applyAlignment="1">
      <alignment vertical="top" wrapText="1"/>
    </xf>
    <xf numFmtId="164" fontId="11" fillId="0" borderId="58" xfId="0" applyNumberFormat="1" applyFont="1" applyFill="1" applyBorder="1" applyAlignment="1">
      <alignment horizontal="center" vertical="top" wrapText="1"/>
    </xf>
    <xf numFmtId="164" fontId="11" fillId="0" borderId="31" xfId="0" applyNumberFormat="1" applyFont="1" applyFill="1" applyBorder="1" applyAlignment="1">
      <alignment horizontal="center" vertical="top" wrapText="1"/>
    </xf>
    <xf numFmtId="164" fontId="11" fillId="0" borderId="59" xfId="0" applyNumberFormat="1" applyFont="1" applyFill="1" applyBorder="1" applyAlignment="1">
      <alignment horizontal="center" vertical="top" wrapText="1"/>
    </xf>
    <xf numFmtId="164" fontId="11" fillId="6" borderId="60" xfId="0" applyNumberFormat="1" applyFont="1" applyFill="1" applyBorder="1" applyAlignment="1">
      <alignment horizontal="center" vertical="top" wrapText="1"/>
    </xf>
    <xf numFmtId="164" fontId="11" fillId="6" borderId="31" xfId="0" applyNumberFormat="1" applyFont="1" applyFill="1" applyBorder="1" applyAlignment="1">
      <alignment horizontal="center" vertical="top" wrapText="1"/>
    </xf>
    <xf numFmtId="164" fontId="11" fillId="6" borderId="59" xfId="0" applyNumberFormat="1" applyFont="1" applyFill="1" applyBorder="1" applyAlignment="1">
      <alignment horizontal="center" vertical="top" wrapText="1"/>
    </xf>
    <xf numFmtId="164" fontId="11" fillId="0" borderId="60" xfId="0" applyNumberFormat="1" applyFont="1" applyFill="1" applyBorder="1" applyAlignment="1">
      <alignment horizontal="center" vertical="top" wrapText="1"/>
    </xf>
    <xf numFmtId="164" fontId="11" fillId="0" borderId="62" xfId="0" applyNumberFormat="1" applyFont="1" applyFill="1" applyBorder="1" applyAlignment="1">
      <alignment horizontal="left" vertical="top" wrapText="1" shrinkToFit="1"/>
    </xf>
    <xf numFmtId="164" fontId="11" fillId="10" borderId="74" xfId="0" applyNumberFormat="1" applyFont="1" applyFill="1" applyBorder="1" applyAlignment="1">
      <alignment horizontal="center" vertical="top" wrapText="1" shrinkToFit="1"/>
    </xf>
    <xf numFmtId="49" fontId="9" fillId="7" borderId="29" xfId="0" applyNumberFormat="1" applyFont="1" applyFill="1" applyBorder="1" applyAlignment="1">
      <alignment horizontal="center" vertical="top"/>
    </xf>
    <xf numFmtId="164" fontId="9" fillId="7" borderId="42" xfId="0" applyNumberFormat="1" applyFont="1" applyFill="1" applyBorder="1" applyAlignment="1">
      <alignment horizontal="right" vertical="top"/>
    </xf>
    <xf numFmtId="164" fontId="9" fillId="7" borderId="42" xfId="0" applyNumberFormat="1" applyFont="1" applyFill="1" applyBorder="1" applyAlignment="1">
      <alignment horizontal="center" vertical="top"/>
    </xf>
    <xf numFmtId="164" fontId="9" fillId="7" borderId="42" xfId="0" applyNumberFormat="1" applyFont="1" applyFill="1" applyBorder="1" applyAlignment="1">
      <alignment horizontal="left" vertical="top" wrapText="1"/>
    </xf>
    <xf numFmtId="164" fontId="15" fillId="7" borderId="7" xfId="0" applyNumberFormat="1" applyFont="1" applyFill="1" applyBorder="1" applyAlignment="1">
      <alignment horizontal="left" vertical="top" wrapText="1"/>
    </xf>
    <xf numFmtId="164" fontId="11" fillId="7" borderId="62" xfId="0" applyNumberFormat="1" applyFont="1" applyFill="1" applyBorder="1" applyAlignment="1">
      <alignment horizontal="left" vertical="top" shrinkToFit="1"/>
    </xf>
    <xf numFmtId="164" fontId="11" fillId="7" borderId="62" xfId="0" applyNumberFormat="1" applyFont="1" applyFill="1" applyBorder="1" applyAlignment="1">
      <alignment horizontal="center" vertical="top"/>
    </xf>
    <xf numFmtId="164" fontId="11" fillId="7" borderId="30" xfId="0" applyNumberFormat="1" applyFont="1" applyFill="1" applyBorder="1" applyAlignment="1">
      <alignment horizontal="center" vertical="top"/>
    </xf>
    <xf numFmtId="49" fontId="9" fillId="8" borderId="29" xfId="0" applyNumberFormat="1" applyFont="1" applyFill="1" applyBorder="1" applyAlignment="1">
      <alignment horizontal="center" vertical="top"/>
    </xf>
    <xf numFmtId="164" fontId="36" fillId="0" borderId="49" xfId="0" applyNumberFormat="1" applyFont="1" applyFill="1" applyBorder="1" applyAlignment="1">
      <alignment horizontal="center" vertical="top"/>
    </xf>
    <xf numFmtId="164" fontId="36" fillId="0" borderId="29" xfId="0" applyNumberFormat="1" applyFont="1" applyFill="1" applyBorder="1" applyAlignment="1">
      <alignment horizontal="center" vertical="top"/>
    </xf>
    <xf numFmtId="164" fontId="11" fillId="0" borderId="62" xfId="0" applyNumberFormat="1" applyFont="1" applyFill="1" applyBorder="1" applyAlignment="1">
      <alignment horizontal="left" vertical="top" wrapText="1"/>
    </xf>
    <xf numFmtId="164" fontId="11" fillId="0" borderId="29" xfId="0" applyNumberFormat="1" applyFont="1" applyFill="1" applyBorder="1" applyAlignment="1">
      <alignment vertical="top"/>
    </xf>
    <xf numFmtId="164" fontId="9" fillId="0" borderId="48" xfId="0" applyNumberFormat="1" applyFont="1" applyFill="1" applyBorder="1" applyAlignment="1">
      <alignment horizontal="center" vertical="top"/>
    </xf>
    <xf numFmtId="164" fontId="15" fillId="6" borderId="49" xfId="0" applyNumberFormat="1" applyFont="1" applyFill="1" applyBorder="1" applyAlignment="1">
      <alignment horizontal="center" vertical="top"/>
    </xf>
    <xf numFmtId="164" fontId="15" fillId="6" borderId="29" xfId="0" applyNumberFormat="1" applyFont="1" applyFill="1" applyBorder="1" applyAlignment="1">
      <alignment horizontal="center" vertical="top"/>
    </xf>
    <xf numFmtId="164" fontId="15" fillId="6" borderId="50" xfId="0" applyNumberFormat="1" applyFont="1" applyFill="1" applyBorder="1" applyAlignment="1">
      <alignment horizontal="center" vertical="top"/>
    </xf>
    <xf numFmtId="164" fontId="15" fillId="6" borderId="51" xfId="0" applyNumberFormat="1" applyFont="1" applyFill="1" applyBorder="1" applyAlignment="1">
      <alignment horizontal="center" vertical="top"/>
    </xf>
    <xf numFmtId="164" fontId="11" fillId="10" borderId="51" xfId="0" applyNumberFormat="1" applyFont="1" applyFill="1" applyBorder="1" applyAlignment="1">
      <alignment horizontal="left" vertical="top" wrapText="1"/>
    </xf>
    <xf numFmtId="164" fontId="11" fillId="10" borderId="29" xfId="0" applyNumberFormat="1" applyFont="1" applyFill="1" applyBorder="1" applyAlignment="1">
      <alignment horizontal="center" vertical="top"/>
    </xf>
    <xf numFmtId="164" fontId="9" fillId="12" borderId="29" xfId="0" applyNumberFormat="1" applyFont="1" applyFill="1" applyBorder="1" applyAlignment="1">
      <alignment horizontal="center" vertical="top"/>
    </xf>
    <xf numFmtId="164" fontId="11" fillId="0" borderId="0" xfId="0" applyNumberFormat="1" applyFont="1" applyBorder="1" applyAlignment="1">
      <alignment vertical="top" wrapText="1"/>
    </xf>
    <xf numFmtId="164" fontId="11" fillId="0" borderId="0" xfId="0" applyNumberFormat="1" applyFont="1" applyFill="1" applyBorder="1" applyAlignment="1">
      <alignment vertical="top" wrapText="1"/>
    </xf>
    <xf numFmtId="164" fontId="11" fillId="0" borderId="0" xfId="0" applyNumberFormat="1" applyFont="1" applyFill="1" applyBorder="1" applyAlignment="1">
      <alignment horizontal="center" vertical="top"/>
    </xf>
    <xf numFmtId="164" fontId="14" fillId="0" borderId="0" xfId="1" applyNumberFormat="1" applyFont="1" applyAlignment="1">
      <alignment vertical="top"/>
    </xf>
    <xf numFmtId="164" fontId="14" fillId="0" borderId="0" xfId="0" applyNumberFormat="1" applyFont="1" applyAlignment="1">
      <alignment vertical="top"/>
    </xf>
    <xf numFmtId="164" fontId="14" fillId="6" borderId="55" xfId="0" applyNumberFormat="1" applyFont="1" applyFill="1" applyBorder="1" applyAlignment="1">
      <alignment horizontal="right" vertical="distributed" wrapText="1"/>
    </xf>
    <xf numFmtId="164" fontId="11" fillId="0" borderId="49" xfId="0" applyNumberFormat="1" applyFont="1" applyBorder="1" applyAlignment="1">
      <alignment vertical="center"/>
    </xf>
    <xf numFmtId="164" fontId="11" fillId="3" borderId="68" xfId="0" applyNumberFormat="1" applyFont="1" applyFill="1" applyBorder="1" applyAlignment="1">
      <alignment horizontal="left" vertical="top" wrapText="1"/>
    </xf>
    <xf numFmtId="49" fontId="11" fillId="0" borderId="29" xfId="0" applyNumberFormat="1" applyFont="1" applyFill="1" applyBorder="1" applyAlignment="1">
      <alignment horizontal="center" vertical="top"/>
    </xf>
    <xf numFmtId="49" fontId="11" fillId="0" borderId="29" xfId="0" applyNumberFormat="1" applyFont="1" applyFill="1" applyBorder="1" applyAlignment="1">
      <alignment horizontal="center" vertical="top" wrapText="1"/>
    </xf>
    <xf numFmtId="49" fontId="11" fillId="0" borderId="47" xfId="0" applyNumberFormat="1" applyFont="1" applyFill="1" applyBorder="1" applyAlignment="1">
      <alignment horizontal="center" vertical="top" wrapText="1"/>
    </xf>
    <xf numFmtId="164" fontId="9" fillId="3" borderId="47" xfId="0" applyNumberFormat="1" applyFont="1" applyFill="1" applyBorder="1" applyAlignment="1">
      <alignment horizontal="left" vertical="top" wrapText="1"/>
    </xf>
    <xf numFmtId="164" fontId="9" fillId="8" borderId="47" xfId="0" applyNumberFormat="1" applyFont="1" applyFill="1" applyBorder="1" applyAlignment="1">
      <alignment horizontal="center" vertical="top"/>
    </xf>
    <xf numFmtId="164" fontId="3" fillId="7" borderId="75" xfId="0" applyNumberFormat="1" applyFont="1" applyFill="1" applyBorder="1" applyAlignment="1">
      <alignment horizontal="center" vertical="top"/>
    </xf>
    <xf numFmtId="164" fontId="3" fillId="8" borderId="42" xfId="0" applyNumberFormat="1" applyFont="1" applyFill="1" applyBorder="1" applyAlignment="1">
      <alignment horizontal="center" vertical="top" wrapText="1"/>
    </xf>
    <xf numFmtId="164" fontId="3" fillId="8" borderId="42" xfId="0" applyNumberFormat="1" applyFont="1" applyFill="1" applyBorder="1" applyAlignment="1">
      <alignment horizontal="center" vertical="top"/>
    </xf>
    <xf numFmtId="164" fontId="11" fillId="0" borderId="0" xfId="0" applyNumberFormat="1" applyFont="1" applyAlignment="1">
      <alignment vertical="center"/>
    </xf>
    <xf numFmtId="164" fontId="11" fillId="0" borderId="0" xfId="0" applyNumberFormat="1" applyFont="1" applyFill="1" applyBorder="1" applyAlignment="1">
      <alignment vertical="center"/>
    </xf>
    <xf numFmtId="164" fontId="11" fillId="0" borderId="0" xfId="0" applyNumberFormat="1" applyFont="1" applyFill="1" applyBorder="1" applyAlignment="1">
      <alignment horizontal="center" vertical="center"/>
    </xf>
    <xf numFmtId="0" fontId="6" fillId="0" borderId="0" xfId="0" applyFont="1" applyAlignment="1">
      <alignment horizontal="center"/>
    </xf>
    <xf numFmtId="0" fontId="9" fillId="0" borderId="0" xfId="0" applyFont="1" applyAlignment="1">
      <alignment horizontal="center" wrapText="1"/>
    </xf>
    <xf numFmtId="0" fontId="0" fillId="0" borderId="0" xfId="0" applyAlignment="1">
      <alignment wrapText="1"/>
    </xf>
    <xf numFmtId="0" fontId="3" fillId="3" borderId="7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14" fillId="0" borderId="0" xfId="0" applyFont="1" applyAlignment="1">
      <alignment horizontal="left"/>
    </xf>
    <xf numFmtId="0" fontId="6" fillId="0" borderId="0" xfId="0" applyFont="1" applyAlignment="1">
      <alignment horizontal="left"/>
    </xf>
    <xf numFmtId="0" fontId="3" fillId="3" borderId="8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81" xfId="0" applyFont="1" applyFill="1" applyBorder="1" applyAlignment="1">
      <alignment horizontal="center" vertical="center" wrapText="1"/>
    </xf>
    <xf numFmtId="164" fontId="14" fillId="0" borderId="29" xfId="0" applyNumberFormat="1" applyFont="1" applyFill="1" applyBorder="1" applyAlignment="1">
      <alignment vertical="distributed" textRotation="90"/>
    </xf>
    <xf numFmtId="164" fontId="9" fillId="0" borderId="0" xfId="0" applyNumberFormat="1" applyFont="1" applyFill="1" applyAlignment="1">
      <alignment horizontal="center" vertical="center"/>
    </xf>
    <xf numFmtId="164" fontId="11" fillId="0" borderId="82" xfId="0" applyNumberFormat="1" applyFont="1" applyFill="1" applyBorder="1" applyAlignment="1">
      <alignment vertical="top" wrapText="1"/>
    </xf>
    <xf numFmtId="0" fontId="29" fillId="0" borderId="83" xfId="0" applyFont="1" applyBorder="1" applyAlignment="1">
      <alignment vertical="top" wrapText="1"/>
    </xf>
    <xf numFmtId="0" fontId="29" fillId="0" borderId="84" xfId="0" applyFont="1" applyBorder="1" applyAlignment="1">
      <alignment vertical="top" wrapText="1"/>
    </xf>
    <xf numFmtId="164" fontId="14" fillId="0" borderId="85" xfId="0" applyNumberFormat="1" applyFont="1" applyFill="1" applyBorder="1" applyAlignment="1">
      <alignment horizontal="left" vertical="top" wrapText="1"/>
    </xf>
    <xf numFmtId="0" fontId="29" fillId="0" borderId="58" xfId="0" applyFont="1" applyBorder="1" applyAlignment="1">
      <alignment horizontal="left" vertical="top" wrapText="1"/>
    </xf>
    <xf numFmtId="0" fontId="29" fillId="0" borderId="86" xfId="0" applyFont="1" applyBorder="1" applyAlignment="1">
      <alignment horizontal="left" vertical="top" wrapText="1"/>
    </xf>
    <xf numFmtId="164" fontId="11" fillId="0" borderId="87" xfId="0" applyNumberFormat="1" applyFont="1" applyFill="1" applyBorder="1" applyAlignment="1">
      <alignment vertical="top" wrapText="1"/>
    </xf>
    <xf numFmtId="49" fontId="14" fillId="3" borderId="54" xfId="0" applyNumberFormat="1" applyFont="1" applyFill="1" applyBorder="1" applyAlignment="1">
      <alignment horizontal="center" vertical="distributed" textRotation="90" wrapText="1"/>
    </xf>
    <xf numFmtId="49" fontId="14" fillId="3" borderId="31" xfId="0" applyNumberFormat="1" applyFont="1" applyFill="1" applyBorder="1" applyAlignment="1">
      <alignment horizontal="center" vertical="distributed" textRotation="90" wrapText="1"/>
    </xf>
    <xf numFmtId="0" fontId="29" fillId="0" borderId="31" xfId="0" applyFont="1" applyBorder="1" applyAlignment="1">
      <alignment horizontal="center" vertical="distributed" textRotation="90" wrapText="1"/>
    </xf>
    <xf numFmtId="0" fontId="29" fillId="0" borderId="30" xfId="0" applyFont="1" applyBorder="1" applyAlignment="1">
      <alignment horizontal="center" vertical="distributed" textRotation="90" wrapText="1"/>
    </xf>
    <xf numFmtId="164" fontId="11" fillId="0" borderId="128" xfId="0" applyNumberFormat="1" applyFont="1" applyFill="1" applyBorder="1" applyAlignment="1">
      <alignment horizontal="center" vertical="center" textRotation="90" wrapText="1"/>
    </xf>
    <xf numFmtId="164" fontId="11" fillId="0" borderId="129" xfId="0" applyNumberFormat="1" applyFont="1" applyFill="1" applyBorder="1" applyAlignment="1">
      <alignment horizontal="center" vertical="center" textRotation="90" wrapText="1"/>
    </xf>
    <xf numFmtId="164" fontId="11" fillId="0" borderId="130" xfId="0" applyNumberFormat="1" applyFont="1" applyBorder="1" applyAlignment="1">
      <alignment horizontal="center" vertical="center" textRotation="90" wrapText="1"/>
    </xf>
    <xf numFmtId="164" fontId="11" fillId="0" borderId="131" xfId="0" applyNumberFormat="1" applyFont="1" applyBorder="1" applyAlignment="1">
      <alignment horizontal="center" vertical="center" textRotation="90" wrapText="1"/>
    </xf>
    <xf numFmtId="164" fontId="11" fillId="0" borderId="83" xfId="0" applyNumberFormat="1" applyFont="1" applyFill="1" applyBorder="1" applyAlignment="1">
      <alignment vertical="top" wrapText="1"/>
    </xf>
    <xf numFmtId="164" fontId="11" fillId="0" borderId="56" xfId="0" applyNumberFormat="1" applyFont="1" applyFill="1" applyBorder="1" applyAlignment="1">
      <alignment horizontal="left" vertical="top" wrapText="1" shrinkToFit="1"/>
    </xf>
    <xf numFmtId="0" fontId="29" fillId="0" borderId="88" xfId="0" applyFont="1" applyBorder="1" applyAlignment="1">
      <alignment vertical="top" wrapText="1" shrinkToFit="1"/>
    </xf>
    <xf numFmtId="164" fontId="38" fillId="0" borderId="29" xfId="0" applyNumberFormat="1" applyFont="1" applyFill="1" applyBorder="1" applyAlignment="1">
      <alignment horizontal="left" vertical="center" wrapText="1"/>
    </xf>
    <xf numFmtId="164" fontId="38" fillId="0" borderId="54" xfId="0" applyNumberFormat="1" applyFont="1" applyFill="1" applyBorder="1" applyAlignment="1">
      <alignment horizontal="left" vertical="center" wrapText="1"/>
    </xf>
    <xf numFmtId="164" fontId="38" fillId="0" borderId="31" xfId="0" applyNumberFormat="1" applyFont="1" applyFill="1" applyBorder="1" applyAlignment="1">
      <alignment horizontal="left" vertical="center" wrapText="1"/>
    </xf>
    <xf numFmtId="164" fontId="38" fillId="0" borderId="30" xfId="0" applyNumberFormat="1" applyFont="1" applyFill="1" applyBorder="1" applyAlignment="1">
      <alignment horizontal="left" vertical="center" wrapText="1"/>
    </xf>
    <xf numFmtId="164" fontId="11" fillId="0" borderId="29" xfId="0" applyNumberFormat="1" applyFont="1" applyFill="1" applyBorder="1" applyAlignment="1">
      <alignment horizontal="center" vertical="distributed" textRotation="90" wrapText="1"/>
    </xf>
    <xf numFmtId="164" fontId="29" fillId="0" borderId="29" xfId="0" applyNumberFormat="1" applyFont="1" applyFill="1" applyBorder="1" applyAlignment="1">
      <alignment horizontal="center" vertical="distributed" textRotation="90" wrapText="1"/>
    </xf>
    <xf numFmtId="164" fontId="14" fillId="0" borderId="89" xfId="1" applyNumberFormat="1" applyFont="1" applyBorder="1" applyAlignment="1">
      <alignment horizontal="center" vertical="top" wrapText="1"/>
    </xf>
    <xf numFmtId="164" fontId="14" fillId="0" borderId="90" xfId="1" applyNumberFormat="1" applyFont="1" applyBorder="1" applyAlignment="1">
      <alignment horizontal="center" vertical="top" wrapText="1"/>
    </xf>
    <xf numFmtId="164" fontId="14" fillId="0" borderId="91" xfId="1" applyNumberFormat="1" applyFont="1" applyBorder="1" applyAlignment="1">
      <alignment horizontal="center" vertical="top" wrapText="1"/>
    </xf>
    <xf numFmtId="164" fontId="15" fillId="2" borderId="92" xfId="1" applyNumberFormat="1" applyFont="1" applyFill="1" applyBorder="1" applyAlignment="1">
      <alignment horizontal="center" vertical="top" wrapText="1"/>
    </xf>
    <xf numFmtId="164" fontId="15" fillId="2" borderId="93" xfId="1" applyNumberFormat="1" applyFont="1" applyFill="1" applyBorder="1" applyAlignment="1">
      <alignment horizontal="center" vertical="top" wrapText="1"/>
    </xf>
    <xf numFmtId="164" fontId="15" fillId="2" borderId="94" xfId="1" applyNumberFormat="1" applyFont="1" applyFill="1" applyBorder="1" applyAlignment="1">
      <alignment horizontal="center" vertical="top" wrapText="1"/>
    </xf>
    <xf numFmtId="164" fontId="15" fillId="2" borderId="95" xfId="1" applyNumberFormat="1" applyFont="1" applyFill="1" applyBorder="1" applyAlignment="1">
      <alignment horizontal="center" vertical="top" wrapText="1"/>
    </xf>
    <xf numFmtId="164" fontId="14" fillId="0" borderId="89" xfId="1" applyNumberFormat="1" applyFont="1" applyBorder="1" applyAlignment="1">
      <alignment horizontal="center" vertical="top"/>
    </xf>
    <xf numFmtId="164" fontId="14" fillId="0" borderId="90" xfId="1" applyNumberFormat="1" applyFont="1" applyBorder="1" applyAlignment="1">
      <alignment horizontal="center" vertical="top"/>
    </xf>
    <xf numFmtId="164" fontId="14" fillId="0" borderId="96" xfId="1" applyNumberFormat="1" applyFont="1" applyBorder="1" applyAlignment="1">
      <alignment horizontal="center" vertical="top"/>
    </xf>
    <xf numFmtId="164" fontId="14" fillId="3" borderId="21" xfId="1" applyNumberFormat="1" applyFont="1" applyFill="1" applyBorder="1" applyAlignment="1">
      <alignment horizontal="left" vertical="top" wrapText="1"/>
    </xf>
    <xf numFmtId="164" fontId="14" fillId="3" borderId="7" xfId="1" applyNumberFormat="1" applyFont="1" applyFill="1" applyBorder="1" applyAlignment="1">
      <alignment horizontal="left" vertical="top" wrapText="1"/>
    </xf>
    <xf numFmtId="164" fontId="14" fillId="3" borderId="97" xfId="1" applyNumberFormat="1" applyFont="1" applyFill="1" applyBorder="1" applyAlignment="1">
      <alignment horizontal="left" vertical="top" wrapText="1"/>
    </xf>
    <xf numFmtId="164" fontId="14" fillId="0" borderId="96" xfId="1" applyNumberFormat="1" applyFont="1" applyBorder="1" applyAlignment="1">
      <alignment horizontal="center" vertical="top" wrapText="1"/>
    </xf>
    <xf numFmtId="164" fontId="14" fillId="0" borderId="91" xfId="1" applyNumberFormat="1" applyFont="1" applyBorder="1" applyAlignment="1">
      <alignment horizontal="center" vertical="top"/>
    </xf>
    <xf numFmtId="164" fontId="15" fillId="2" borderId="98" xfId="1" applyNumberFormat="1" applyFont="1" applyFill="1" applyBorder="1" applyAlignment="1">
      <alignment horizontal="right" vertical="top" wrapText="1"/>
    </xf>
    <xf numFmtId="164" fontId="14" fillId="0" borderId="99" xfId="1" applyNumberFormat="1" applyFont="1" applyBorder="1" applyAlignment="1">
      <alignment vertical="top" wrapText="1"/>
    </xf>
    <xf numFmtId="164" fontId="14" fillId="0" borderId="100" xfId="1" applyNumberFormat="1" applyFont="1" applyBorder="1" applyAlignment="1">
      <alignment vertical="top" wrapText="1"/>
    </xf>
    <xf numFmtId="164" fontId="14" fillId="0" borderId="101" xfId="1" applyNumberFormat="1" applyFont="1" applyBorder="1" applyAlignment="1">
      <alignment horizontal="left" vertical="top" wrapText="1"/>
    </xf>
    <xf numFmtId="164" fontId="14" fillId="0" borderId="29" xfId="1" applyNumberFormat="1" applyFont="1" applyBorder="1" applyAlignment="1">
      <alignment vertical="top" wrapText="1"/>
    </xf>
    <xf numFmtId="164" fontId="14" fillId="0" borderId="50" xfId="1" applyNumberFormat="1" applyFont="1" applyBorder="1" applyAlignment="1">
      <alignment vertical="top" wrapText="1"/>
    </xf>
    <xf numFmtId="164" fontId="14" fillId="0" borderId="102" xfId="1" applyNumberFormat="1" applyFont="1" applyBorder="1" applyAlignment="1">
      <alignment horizontal="left" vertical="top" wrapText="1"/>
    </xf>
    <xf numFmtId="164" fontId="14" fillId="0" borderId="30" xfId="1" applyNumberFormat="1" applyFont="1" applyBorder="1" applyAlignment="1">
      <alignment vertical="top" wrapText="1"/>
    </xf>
    <xf numFmtId="164" fontId="14" fillId="0" borderId="66" xfId="1" applyNumberFormat="1" applyFont="1" applyBorder="1" applyAlignment="1">
      <alignment vertical="top" wrapText="1"/>
    </xf>
    <xf numFmtId="164" fontId="14" fillId="0" borderId="103" xfId="1" applyNumberFormat="1" applyFont="1" applyBorder="1" applyAlignment="1">
      <alignment vertical="top" wrapText="1"/>
    </xf>
    <xf numFmtId="164" fontId="30" fillId="0" borderId="104" xfId="1" applyNumberFormat="1" applyFont="1" applyBorder="1" applyAlignment="1">
      <alignment vertical="top" wrapText="1"/>
    </xf>
    <xf numFmtId="164" fontId="30" fillId="0" borderId="105" xfId="1" applyNumberFormat="1" applyFont="1" applyBorder="1" applyAlignment="1">
      <alignment vertical="top" wrapText="1"/>
    </xf>
    <xf numFmtId="164" fontId="30" fillId="0" borderId="90" xfId="1" applyNumberFormat="1" applyFont="1" applyBorder="1" applyAlignment="1">
      <alignment vertical="top" wrapText="1"/>
    </xf>
    <xf numFmtId="164" fontId="30" fillId="0" borderId="96" xfId="1" applyNumberFormat="1" applyFont="1" applyBorder="1" applyAlignment="1">
      <alignment vertical="top" wrapText="1"/>
    </xf>
    <xf numFmtId="164" fontId="30" fillId="0" borderId="91" xfId="1" applyNumberFormat="1" applyFont="1" applyBorder="1" applyAlignment="1">
      <alignment vertical="top" wrapText="1"/>
    </xf>
    <xf numFmtId="164" fontId="15" fillId="4" borderId="106" xfId="1" applyNumberFormat="1" applyFont="1" applyFill="1" applyBorder="1" applyAlignment="1">
      <alignment horizontal="center" vertical="top" wrapText="1"/>
    </xf>
    <xf numFmtId="164" fontId="15" fillId="4" borderId="107" xfId="1" applyNumberFormat="1" applyFont="1" applyFill="1" applyBorder="1" applyAlignment="1">
      <alignment horizontal="center" vertical="top" wrapText="1"/>
    </xf>
    <xf numFmtId="164" fontId="15" fillId="4" borderId="75" xfId="1" applyNumberFormat="1" applyFont="1" applyFill="1" applyBorder="1" applyAlignment="1">
      <alignment horizontal="center" vertical="top" wrapText="1"/>
    </xf>
    <xf numFmtId="164" fontId="14" fillId="0" borderId="108" xfId="1" applyNumberFormat="1" applyFont="1" applyBorder="1" applyAlignment="1">
      <alignment horizontal="center" vertical="top" wrapText="1"/>
    </xf>
    <xf numFmtId="164" fontId="14" fillId="0" borderId="7" xfId="1" applyNumberFormat="1" applyFont="1" applyBorder="1" applyAlignment="1">
      <alignment horizontal="center" vertical="top" wrapText="1"/>
    </xf>
    <xf numFmtId="164" fontId="14" fillId="0" borderId="97" xfId="1" applyNumberFormat="1" applyFont="1" applyBorder="1" applyAlignment="1">
      <alignment horizontal="center" vertical="top" wrapText="1"/>
    </xf>
    <xf numFmtId="164" fontId="15" fillId="4" borderId="109" xfId="1" applyNumberFormat="1" applyFont="1" applyFill="1" applyBorder="1" applyAlignment="1">
      <alignment horizontal="center" vertical="top" wrapText="1"/>
    </xf>
    <xf numFmtId="164" fontId="15" fillId="4" borderId="28" xfId="1" applyNumberFormat="1" applyFont="1" applyFill="1" applyBorder="1" applyAlignment="1">
      <alignment horizontal="right" vertical="top" wrapText="1"/>
    </xf>
    <xf numFmtId="164" fontId="14" fillId="0" borderId="107" xfId="1" applyNumberFormat="1" applyFont="1" applyBorder="1"/>
    <xf numFmtId="164" fontId="14" fillId="0" borderId="75" xfId="1" applyNumberFormat="1" applyFont="1" applyBorder="1"/>
    <xf numFmtId="164" fontId="11" fillId="0" borderId="102" xfId="1" applyNumberFormat="1" applyFont="1" applyBorder="1" applyAlignment="1">
      <alignment horizontal="left" wrapText="1"/>
    </xf>
    <xf numFmtId="164" fontId="29" fillId="0" borderId="30" xfId="1" applyNumberFormat="1" applyFont="1" applyBorder="1" applyAlignment="1">
      <alignment wrapText="1"/>
    </xf>
    <xf numFmtId="164" fontId="29" fillId="0" borderId="66" xfId="1" applyNumberFormat="1" applyFont="1" applyBorder="1" applyAlignment="1">
      <alignment wrapText="1"/>
    </xf>
    <xf numFmtId="164" fontId="30" fillId="0" borderId="110" xfId="1" applyNumberFormat="1" applyFont="1" applyBorder="1" applyAlignment="1">
      <alignment horizontal="center" vertical="center" wrapText="1"/>
    </xf>
    <xf numFmtId="164" fontId="30" fillId="0" borderId="111" xfId="1" applyNumberFormat="1" applyFont="1" applyBorder="1" applyAlignment="1">
      <alignment horizontal="center" vertical="center" wrapText="1"/>
    </xf>
    <xf numFmtId="164" fontId="30" fillId="0" borderId="112" xfId="1" applyNumberFormat="1" applyFont="1" applyBorder="1" applyAlignment="1">
      <alignment horizontal="center" vertical="center" wrapText="1"/>
    </xf>
    <xf numFmtId="164" fontId="14" fillId="0" borderId="21" xfId="1" applyNumberFormat="1" applyFont="1" applyBorder="1" applyAlignment="1">
      <alignment vertical="top" wrapText="1"/>
    </xf>
    <xf numFmtId="164" fontId="14" fillId="0" borderId="7" xfId="1" applyNumberFormat="1" applyFont="1" applyBorder="1" applyAlignment="1">
      <alignment vertical="top" wrapText="1"/>
    </xf>
    <xf numFmtId="164" fontId="14" fillId="0" borderId="97" xfId="1" applyNumberFormat="1" applyFont="1" applyBorder="1" applyAlignment="1">
      <alignment vertical="top" wrapText="1"/>
    </xf>
    <xf numFmtId="164" fontId="11" fillId="0" borderId="101" xfId="1" applyNumberFormat="1" applyFont="1" applyBorder="1" applyAlignment="1">
      <alignment horizontal="left" wrapText="1"/>
    </xf>
    <xf numFmtId="164" fontId="29" fillId="0" borderId="29" xfId="1" applyNumberFormat="1" applyFont="1" applyBorder="1" applyAlignment="1">
      <alignment wrapText="1"/>
    </xf>
    <xf numFmtId="164" fontId="29" fillId="0" borderId="50" xfId="1" applyNumberFormat="1" applyFont="1" applyBorder="1" applyAlignment="1">
      <alignment wrapText="1"/>
    </xf>
    <xf numFmtId="164" fontId="11" fillId="0" borderId="19" xfId="1" applyNumberFormat="1" applyFont="1" applyBorder="1" applyAlignment="1">
      <alignment horizontal="left" vertical="top" wrapText="1"/>
    </xf>
    <xf numFmtId="164" fontId="29" fillId="0" borderId="90" xfId="1" applyNumberFormat="1" applyFont="1" applyBorder="1" applyAlignment="1">
      <alignment vertical="top" wrapText="1"/>
    </xf>
    <xf numFmtId="164" fontId="29" fillId="0" borderId="96" xfId="1" applyNumberFormat="1" applyFont="1" applyBorder="1" applyAlignment="1">
      <alignment vertical="top" wrapText="1"/>
    </xf>
    <xf numFmtId="164" fontId="15" fillId="0" borderId="113" xfId="1" applyNumberFormat="1" applyFont="1" applyBorder="1" applyAlignment="1">
      <alignment horizontal="center" vertical="center" wrapText="1"/>
    </xf>
    <xf numFmtId="164" fontId="15" fillId="0" borderId="114" xfId="1" applyNumberFormat="1" applyFont="1" applyBorder="1" applyAlignment="1">
      <alignment horizontal="center" vertical="center" wrapText="1"/>
    </xf>
    <xf numFmtId="164" fontId="15" fillId="0" borderId="115" xfId="1" applyNumberFormat="1" applyFont="1" applyBorder="1" applyAlignment="1">
      <alignment horizontal="center" vertical="center" wrapText="1"/>
    </xf>
    <xf numFmtId="164" fontId="14" fillId="0" borderId="1" xfId="1" applyNumberFormat="1" applyFont="1" applyBorder="1" applyAlignment="1">
      <alignment horizontal="center" vertical="top" wrapText="1"/>
    </xf>
    <xf numFmtId="164" fontId="15" fillId="0" borderId="116" xfId="1" applyNumberFormat="1" applyFont="1" applyBorder="1" applyAlignment="1">
      <alignment horizontal="center" vertical="center" wrapText="1"/>
    </xf>
    <xf numFmtId="164" fontId="15" fillId="0" borderId="117" xfId="1" applyNumberFormat="1" applyFont="1" applyBorder="1" applyAlignment="1">
      <alignment horizontal="center" vertical="center" wrapText="1"/>
    </xf>
    <xf numFmtId="164" fontId="9" fillId="0" borderId="0" xfId="1" applyNumberFormat="1" applyFont="1" applyFill="1" applyBorder="1" applyAlignment="1">
      <alignment horizontal="center" vertical="top" wrapText="1"/>
    </xf>
    <xf numFmtId="164" fontId="30" fillId="0" borderId="0" xfId="1" applyNumberFormat="1" applyFont="1" applyAlignment="1">
      <alignment horizontal="center" vertical="top" wrapText="1"/>
    </xf>
    <xf numFmtId="164" fontId="15" fillId="0" borderId="118" xfId="1" applyNumberFormat="1" applyFont="1" applyBorder="1" applyAlignment="1">
      <alignment horizontal="center" vertical="center" wrapText="1"/>
    </xf>
    <xf numFmtId="164" fontId="14" fillId="0" borderId="119" xfId="1" applyNumberFormat="1" applyFont="1" applyBorder="1" applyAlignment="1">
      <alignment vertical="center" wrapText="1"/>
    </xf>
    <xf numFmtId="164" fontId="14" fillId="0" borderId="120" xfId="1" applyNumberFormat="1" applyFont="1" applyBorder="1" applyAlignment="1">
      <alignment vertical="center" wrapText="1"/>
    </xf>
    <xf numFmtId="164" fontId="15" fillId="0" borderId="121" xfId="1" applyNumberFormat="1" applyFont="1" applyBorder="1" applyAlignment="1">
      <alignment horizontal="center" vertical="center" wrapText="1"/>
    </xf>
    <xf numFmtId="164" fontId="11" fillId="12" borderId="29" xfId="0" applyNumberFormat="1" applyFont="1" applyFill="1" applyBorder="1" applyAlignment="1">
      <alignment horizontal="center" vertical="top"/>
    </xf>
    <xf numFmtId="164" fontId="15" fillId="4" borderId="122" xfId="1" applyNumberFormat="1" applyFont="1" applyFill="1" applyBorder="1" applyAlignment="1">
      <alignment horizontal="right" vertical="top" wrapText="1"/>
    </xf>
    <xf numFmtId="164" fontId="14" fillId="4" borderId="42" xfId="1" applyNumberFormat="1" applyFont="1" applyFill="1" applyBorder="1" applyAlignment="1">
      <alignment vertical="top" wrapText="1"/>
    </xf>
    <xf numFmtId="164" fontId="14" fillId="4" borderId="43" xfId="1" applyNumberFormat="1" applyFont="1" applyFill="1" applyBorder="1" applyAlignment="1">
      <alignment vertical="top" wrapText="1"/>
    </xf>
    <xf numFmtId="164" fontId="9" fillId="12" borderId="29" xfId="0" applyNumberFormat="1" applyFont="1" applyFill="1" applyBorder="1" applyAlignment="1">
      <alignment horizontal="right" vertical="top"/>
    </xf>
    <xf numFmtId="164" fontId="14" fillId="0" borderId="29" xfId="0" applyNumberFormat="1" applyFont="1" applyBorder="1" applyAlignment="1">
      <alignment horizontal="center" vertical="top"/>
    </xf>
    <xf numFmtId="164" fontId="14" fillId="0" borderId="64" xfId="0" applyNumberFormat="1" applyFont="1" applyBorder="1" applyAlignment="1">
      <alignment horizontal="center" vertical="top"/>
    </xf>
    <xf numFmtId="164" fontId="14" fillId="0" borderId="30" xfId="0" applyNumberFormat="1" applyFont="1" applyBorder="1" applyAlignment="1">
      <alignment horizontal="left" vertical="top"/>
    </xf>
    <xf numFmtId="164" fontId="14" fillId="0" borderId="29" xfId="0" applyNumberFormat="1" applyFont="1" applyBorder="1" applyAlignment="1">
      <alignment horizontal="left" vertical="top"/>
    </xf>
    <xf numFmtId="164" fontId="14" fillId="0" borderId="30" xfId="0" applyNumberFormat="1" applyFont="1" applyBorder="1" applyAlignment="1">
      <alignment horizontal="center" vertical="top"/>
    </xf>
    <xf numFmtId="164" fontId="11" fillId="0" borderId="62" xfId="0" applyNumberFormat="1" applyFont="1" applyBorder="1" applyAlignment="1">
      <alignment horizontal="left" vertical="top" wrapText="1"/>
    </xf>
    <xf numFmtId="164" fontId="11" fillId="0" borderId="51" xfId="0" applyNumberFormat="1" applyFont="1" applyBorder="1" applyAlignment="1">
      <alignment horizontal="left" vertical="top" wrapText="1"/>
    </xf>
    <xf numFmtId="164" fontId="14" fillId="0" borderId="29" xfId="0" applyNumberFormat="1" applyFont="1" applyBorder="1" applyAlignment="1">
      <alignment horizontal="center" vertical="top" wrapText="1"/>
    </xf>
    <xf numFmtId="164" fontId="14" fillId="0" borderId="64" xfId="0" applyNumberFormat="1" applyFont="1" applyBorder="1" applyAlignment="1">
      <alignment horizontal="center" vertical="top" wrapText="1"/>
    </xf>
    <xf numFmtId="164" fontId="11" fillId="0" borderId="49" xfId="0" applyNumberFormat="1" applyFont="1" applyFill="1" applyBorder="1" applyAlignment="1">
      <alignment horizontal="left" vertical="top" wrapText="1"/>
    </xf>
    <xf numFmtId="164" fontId="14" fillId="0" borderId="63" xfId="0" applyNumberFormat="1" applyFont="1" applyFill="1" applyBorder="1" applyAlignment="1">
      <alignment horizontal="left" vertical="top" wrapText="1"/>
    </xf>
    <xf numFmtId="164" fontId="9" fillId="8" borderId="29" xfId="0" applyNumberFormat="1" applyFont="1" applyFill="1" applyBorder="1" applyAlignment="1">
      <alignment horizontal="right" vertical="top"/>
    </xf>
    <xf numFmtId="164" fontId="15" fillId="7" borderId="29" xfId="0" applyNumberFormat="1" applyFont="1" applyFill="1" applyBorder="1" applyAlignment="1">
      <alignment horizontal="left" vertical="top" wrapText="1"/>
    </xf>
    <xf numFmtId="164" fontId="29" fillId="7" borderId="29" xfId="0" applyNumberFormat="1" applyFont="1" applyFill="1" applyBorder="1" applyAlignment="1">
      <alignment vertical="top" wrapText="1"/>
    </xf>
    <xf numFmtId="164" fontId="29" fillId="7" borderId="30" xfId="0" applyNumberFormat="1" applyFont="1" applyFill="1" applyBorder="1" applyAlignment="1">
      <alignment vertical="top" wrapText="1"/>
    </xf>
    <xf numFmtId="164" fontId="29" fillId="7" borderId="33" xfId="0" applyNumberFormat="1" applyFont="1" applyFill="1" applyBorder="1" applyAlignment="1">
      <alignment vertical="top" wrapText="1"/>
    </xf>
    <xf numFmtId="164" fontId="11" fillId="0" borderId="29" xfId="0" applyNumberFormat="1" applyFont="1" applyFill="1" applyBorder="1" applyAlignment="1">
      <alignment horizontal="center" vertical="center" textRotation="90"/>
    </xf>
    <xf numFmtId="164" fontId="11" fillId="7" borderId="29" xfId="0" applyNumberFormat="1" applyFont="1" applyFill="1" applyBorder="1" applyAlignment="1">
      <alignment horizontal="left" vertical="top" wrapText="1"/>
    </xf>
    <xf numFmtId="164" fontId="9" fillId="7" borderId="29" xfId="0" applyNumberFormat="1" applyFont="1" applyFill="1" applyBorder="1" applyAlignment="1">
      <alignment horizontal="right" vertical="top"/>
    </xf>
    <xf numFmtId="49" fontId="9" fillId="8" borderId="29" xfId="0" applyNumberFormat="1" applyFont="1" applyFill="1" applyBorder="1" applyAlignment="1">
      <alignment horizontal="center" vertical="top" wrapText="1"/>
    </xf>
    <xf numFmtId="49" fontId="29" fillId="8" borderId="29" xfId="0" applyNumberFormat="1" applyFont="1" applyFill="1" applyBorder="1" applyAlignment="1">
      <alignment horizontal="center" vertical="top" wrapText="1"/>
    </xf>
    <xf numFmtId="164" fontId="11" fillId="7" borderId="30" xfId="0" applyNumberFormat="1" applyFont="1" applyFill="1" applyBorder="1" applyAlignment="1">
      <alignment horizontal="center" vertical="top" wrapText="1"/>
    </xf>
    <xf numFmtId="164" fontId="11" fillId="0" borderId="54" xfId="0" applyNumberFormat="1" applyFont="1" applyFill="1" applyBorder="1" applyAlignment="1">
      <alignment horizontal="center" vertical="distributed" textRotation="90" wrapText="1"/>
    </xf>
    <xf numFmtId="0" fontId="29" fillId="0" borderId="31" xfId="0" applyFont="1" applyBorder="1" applyAlignment="1">
      <alignment horizontal="center" wrapText="1"/>
    </xf>
    <xf numFmtId="0" fontId="29" fillId="0" borderId="30" xfId="0" applyFont="1" applyBorder="1" applyAlignment="1">
      <alignment horizontal="center" wrapText="1"/>
    </xf>
    <xf numFmtId="164" fontId="11" fillId="0" borderId="53" xfId="0" applyNumberFormat="1" applyFont="1" applyFill="1" applyBorder="1" applyAlignment="1">
      <alignment horizontal="center" vertical="top" wrapText="1" shrinkToFit="1"/>
    </xf>
    <xf numFmtId="0" fontId="29" fillId="0" borderId="58" xfId="0" applyFont="1" applyBorder="1" applyAlignment="1">
      <alignment horizontal="center" vertical="top" wrapText="1"/>
    </xf>
    <xf numFmtId="0" fontId="29" fillId="0" borderId="86" xfId="0" applyFont="1" applyBorder="1" applyAlignment="1">
      <alignment horizontal="center" vertical="top" wrapText="1"/>
    </xf>
    <xf numFmtId="164" fontId="9" fillId="0" borderId="29" xfId="0" applyNumberFormat="1" applyFont="1" applyFill="1" applyBorder="1" applyAlignment="1">
      <alignment horizontal="center" vertical="top"/>
    </xf>
    <xf numFmtId="164" fontId="9" fillId="8" borderId="29" xfId="0" applyNumberFormat="1" applyFont="1" applyFill="1" applyBorder="1" applyAlignment="1">
      <alignment vertical="top"/>
    </xf>
    <xf numFmtId="164" fontId="9" fillId="8" borderId="29" xfId="0" applyNumberFormat="1" applyFont="1" applyFill="1" applyBorder="1" applyAlignment="1">
      <alignment horizontal="center" vertical="top" wrapText="1"/>
    </xf>
    <xf numFmtId="164" fontId="47" fillId="8" borderId="29" xfId="0" applyNumberFormat="1" applyFont="1" applyFill="1" applyBorder="1" applyAlignment="1">
      <alignment vertical="top"/>
    </xf>
    <xf numFmtId="164" fontId="11" fillId="0" borderId="29" xfId="0" applyNumberFormat="1" applyFont="1" applyFill="1" applyBorder="1" applyAlignment="1">
      <alignment horizontal="left" vertical="top" wrapText="1"/>
    </xf>
    <xf numFmtId="164" fontId="30" fillId="0" borderId="29" xfId="0" applyNumberFormat="1" applyFont="1" applyFill="1" applyBorder="1"/>
    <xf numFmtId="164" fontId="14" fillId="0" borderId="54" xfId="0" applyNumberFormat="1" applyFont="1" applyFill="1" applyBorder="1" applyAlignment="1">
      <alignment vertical="distributed" textRotation="90"/>
    </xf>
    <xf numFmtId="164" fontId="14" fillId="0" borderId="31" xfId="0" applyNumberFormat="1" applyFont="1" applyFill="1" applyBorder="1" applyAlignment="1">
      <alignment vertical="distributed" textRotation="90"/>
    </xf>
    <xf numFmtId="164" fontId="14" fillId="0" borderId="30" xfId="0" applyNumberFormat="1" applyFont="1" applyFill="1" applyBorder="1" applyAlignment="1">
      <alignment vertical="distributed" textRotation="90"/>
    </xf>
    <xf numFmtId="164" fontId="9" fillId="7" borderId="30" xfId="0" applyNumberFormat="1" applyFont="1" applyFill="1" applyBorder="1" applyAlignment="1">
      <alignment horizontal="left" vertical="top" wrapText="1"/>
    </xf>
    <xf numFmtId="164" fontId="9" fillId="7" borderId="29" xfId="0" applyNumberFormat="1" applyFont="1" applyFill="1" applyBorder="1" applyAlignment="1">
      <alignment vertical="top"/>
    </xf>
    <xf numFmtId="164" fontId="9" fillId="7" borderId="54" xfId="0" applyNumberFormat="1" applyFont="1" applyFill="1" applyBorder="1" applyAlignment="1">
      <alignment vertical="top"/>
    </xf>
    <xf numFmtId="164" fontId="9" fillId="7" borderId="29" xfId="0" applyNumberFormat="1" applyFont="1" applyFill="1" applyBorder="1" applyAlignment="1">
      <alignment horizontal="center" vertical="top"/>
    </xf>
    <xf numFmtId="164" fontId="29" fillId="7" borderId="29" xfId="0" applyNumberFormat="1" applyFont="1" applyFill="1" applyBorder="1" applyAlignment="1">
      <alignment horizontal="center" vertical="top"/>
    </xf>
    <xf numFmtId="164" fontId="44" fillId="8" borderId="29" xfId="0" applyNumberFormat="1" applyFont="1" applyFill="1" applyBorder="1" applyAlignment="1">
      <alignment vertical="top"/>
    </xf>
    <xf numFmtId="164" fontId="11" fillId="0" borderId="78" xfId="0" applyNumberFormat="1" applyFont="1" applyBorder="1" applyAlignment="1">
      <alignment horizontal="center" vertical="center" textRotation="90" wrapText="1"/>
    </xf>
    <xf numFmtId="164" fontId="11" fillId="0" borderId="4" xfId="0" applyNumberFormat="1" applyFont="1" applyBorder="1" applyAlignment="1">
      <alignment horizontal="center" vertical="center" textRotation="90" wrapText="1"/>
    </xf>
    <xf numFmtId="164" fontId="11" fillId="0" borderId="79" xfId="0" applyNumberFormat="1" applyFont="1" applyBorder="1" applyAlignment="1">
      <alignment horizontal="center" vertical="center" textRotation="90" wrapText="1"/>
    </xf>
    <xf numFmtId="164" fontId="15" fillId="3" borderId="29" xfId="0" applyNumberFormat="1" applyFont="1" applyFill="1" applyBorder="1" applyAlignment="1">
      <alignment vertical="top" wrapText="1"/>
    </xf>
    <xf numFmtId="164" fontId="15" fillId="3" borderId="30" xfId="0" applyNumberFormat="1" applyFont="1" applyFill="1" applyBorder="1" applyAlignment="1">
      <alignment vertical="top" wrapText="1"/>
    </xf>
    <xf numFmtId="164" fontId="14" fillId="3" borderId="29" xfId="0" applyNumberFormat="1" applyFont="1" applyFill="1" applyBorder="1" applyAlignment="1">
      <alignment vertical="distributed" textRotation="90"/>
    </xf>
    <xf numFmtId="49" fontId="14" fillId="3" borderId="29" xfId="0" applyNumberFormat="1" applyFont="1" applyFill="1" applyBorder="1" applyAlignment="1">
      <alignment horizontal="center" vertical="distributed" textRotation="90" wrapText="1"/>
    </xf>
    <xf numFmtId="164" fontId="14" fillId="3" borderId="29" xfId="0" applyNumberFormat="1" applyFont="1" applyFill="1" applyBorder="1" applyAlignment="1">
      <alignment horizontal="left" vertical="top" wrapText="1"/>
    </xf>
    <xf numFmtId="164" fontId="11" fillId="8" borderId="123" xfId="0" applyNumberFormat="1" applyFont="1" applyFill="1" applyBorder="1" applyAlignment="1">
      <alignment horizontal="center" vertical="center" textRotation="90" wrapText="1"/>
    </xf>
    <xf numFmtId="164" fontId="11" fillId="8" borderId="124" xfId="0" applyNumberFormat="1" applyFont="1" applyFill="1" applyBorder="1" applyAlignment="1">
      <alignment horizontal="center" vertical="center" textRotation="90" wrapText="1"/>
    </xf>
    <xf numFmtId="164" fontId="11" fillId="8" borderId="125" xfId="0" applyNumberFormat="1" applyFont="1" applyFill="1" applyBorder="1" applyAlignment="1">
      <alignment horizontal="center" vertical="center" textRotation="90" wrapText="1"/>
    </xf>
    <xf numFmtId="164" fontId="11" fillId="0" borderId="126" xfId="0" applyNumberFormat="1" applyFont="1" applyBorder="1" applyAlignment="1">
      <alignment horizontal="center" vertical="center"/>
    </xf>
    <xf numFmtId="164" fontId="11" fillId="0" borderId="127" xfId="0" applyNumberFormat="1" applyFont="1" applyBorder="1" applyAlignment="1">
      <alignment horizontal="center" vertical="center"/>
    </xf>
    <xf numFmtId="164" fontId="9" fillId="7" borderId="64" xfId="0" applyNumberFormat="1" applyFont="1" applyFill="1" applyBorder="1" applyAlignment="1">
      <alignment horizontal="right" vertical="top"/>
    </xf>
    <xf numFmtId="164" fontId="9" fillId="7" borderId="29" xfId="0" applyNumberFormat="1" applyFont="1" applyFill="1" applyBorder="1" applyAlignment="1">
      <alignment horizontal="left" vertical="top" wrapText="1"/>
    </xf>
    <xf numFmtId="49" fontId="9" fillId="7" borderId="29" xfId="0" applyNumberFormat="1" applyFont="1" applyFill="1" applyBorder="1" applyAlignment="1">
      <alignment horizontal="center" vertical="top"/>
    </xf>
    <xf numFmtId="164" fontId="11" fillId="3" borderId="30" xfId="0" applyNumberFormat="1" applyFont="1" applyFill="1" applyBorder="1" applyAlignment="1">
      <alignment vertical="top" wrapText="1"/>
    </xf>
    <xf numFmtId="164" fontId="11" fillId="3" borderId="51" xfId="0" applyNumberFormat="1" applyFont="1" applyFill="1" applyBorder="1" applyAlignment="1">
      <alignment vertical="top" wrapText="1"/>
    </xf>
    <xf numFmtId="164" fontId="11" fillId="0" borderId="0" xfId="0" applyNumberFormat="1" applyFont="1" applyFill="1" applyBorder="1" applyAlignment="1">
      <alignment vertical="center" wrapText="1"/>
    </xf>
    <xf numFmtId="164" fontId="9" fillId="0" borderId="0" xfId="0" applyNumberFormat="1" applyFont="1" applyFill="1" applyBorder="1" applyAlignment="1">
      <alignment horizontal="center" vertical="center"/>
    </xf>
    <xf numFmtId="164" fontId="11" fillId="0" borderId="78"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11" fillId="0" borderId="79" xfId="0" applyNumberFormat="1" applyFont="1" applyBorder="1" applyAlignment="1">
      <alignment horizontal="center" vertical="center" wrapText="1"/>
    </xf>
    <xf numFmtId="164" fontId="10" fillId="0" borderId="130" xfId="0" applyNumberFormat="1" applyFont="1" applyBorder="1" applyAlignment="1">
      <alignment horizontal="center" vertical="center" wrapText="1"/>
    </xf>
    <xf numFmtId="164" fontId="10" fillId="0" borderId="131" xfId="0" applyNumberFormat="1" applyFont="1" applyBorder="1" applyAlignment="1">
      <alignment horizontal="center" vertical="center" wrapText="1"/>
    </xf>
    <xf numFmtId="164" fontId="9" fillId="0" borderId="130" xfId="0" applyNumberFormat="1" applyFont="1" applyBorder="1" applyAlignment="1">
      <alignment horizontal="center" vertical="center" wrapText="1"/>
    </xf>
    <xf numFmtId="164" fontId="9" fillId="0" borderId="132" xfId="0" applyNumberFormat="1" applyFont="1" applyBorder="1" applyAlignment="1">
      <alignment horizontal="center" vertical="center" wrapText="1"/>
    </xf>
    <xf numFmtId="164" fontId="9" fillId="0" borderId="128" xfId="0" applyNumberFormat="1" applyFont="1" applyBorder="1" applyAlignment="1">
      <alignment horizontal="center" vertical="center" wrapText="1"/>
    </xf>
    <xf numFmtId="164" fontId="9" fillId="0" borderId="133" xfId="0" applyNumberFormat="1" applyFont="1" applyBorder="1" applyAlignment="1">
      <alignment horizontal="center" vertical="center"/>
    </xf>
    <xf numFmtId="164" fontId="9" fillId="0" borderId="134" xfId="0" applyNumberFormat="1" applyFont="1" applyBorder="1" applyAlignment="1">
      <alignment horizontal="center" vertical="center"/>
    </xf>
    <xf numFmtId="164" fontId="38" fillId="3" borderId="29" xfId="0" applyNumberFormat="1" applyFont="1" applyFill="1" applyBorder="1" applyAlignment="1">
      <alignment horizontal="left" vertical="top" wrapText="1"/>
    </xf>
    <xf numFmtId="164" fontId="9" fillId="3" borderId="135" xfId="0" applyNumberFormat="1" applyFont="1" applyFill="1" applyBorder="1" applyAlignment="1">
      <alignment horizontal="left" vertical="top" wrapText="1"/>
    </xf>
    <xf numFmtId="164" fontId="9" fillId="3" borderId="136" xfId="0" applyNumberFormat="1" applyFont="1" applyFill="1" applyBorder="1" applyAlignment="1">
      <alignment horizontal="left" vertical="top" wrapText="1"/>
    </xf>
    <xf numFmtId="164" fontId="3" fillId="7" borderId="11" xfId="0" applyNumberFormat="1" applyFont="1" applyFill="1" applyBorder="1" applyAlignment="1">
      <alignment horizontal="left" vertical="top" wrapText="1"/>
    </xf>
    <xf numFmtId="164" fontId="3" fillId="7" borderId="137" xfId="0" applyNumberFormat="1" applyFont="1" applyFill="1" applyBorder="1" applyAlignment="1">
      <alignment horizontal="left" vertical="top" wrapText="1"/>
    </xf>
    <xf numFmtId="164" fontId="3" fillId="7" borderId="12" xfId="0" applyNumberFormat="1" applyFont="1" applyFill="1" applyBorder="1" applyAlignment="1">
      <alignment horizontal="left" vertical="top" wrapText="1"/>
    </xf>
    <xf numFmtId="164" fontId="3" fillId="8" borderId="75" xfId="0" applyNumberFormat="1" applyFont="1" applyFill="1" applyBorder="1" applyAlignment="1">
      <alignment horizontal="left" vertical="top"/>
    </xf>
    <xf numFmtId="164" fontId="3" fillId="8" borderId="11" xfId="0" applyNumberFormat="1" applyFont="1" applyFill="1" applyBorder="1" applyAlignment="1">
      <alignment horizontal="left" vertical="top"/>
    </xf>
    <xf numFmtId="164" fontId="3" fillId="8" borderId="12" xfId="0" applyNumberFormat="1" applyFont="1" applyFill="1" applyBorder="1" applyAlignment="1">
      <alignment horizontal="left" vertical="top"/>
    </xf>
    <xf numFmtId="164" fontId="14" fillId="3" borderId="29" xfId="0" applyNumberFormat="1" applyFont="1" applyFill="1" applyBorder="1" applyAlignment="1">
      <alignment horizontal="center" vertical="distributed" textRotation="90" wrapText="1"/>
    </xf>
    <xf numFmtId="164" fontId="11" fillId="10" borderId="46" xfId="0" applyNumberFormat="1" applyFont="1" applyFill="1" applyBorder="1" applyAlignment="1">
      <alignment horizontal="center" vertical="top" wrapText="1"/>
    </xf>
    <xf numFmtId="0" fontId="0" fillId="0" borderId="60" xfId="0" applyBorder="1"/>
    <xf numFmtId="0" fontId="0" fillId="0" borderId="62" xfId="0" applyBorder="1"/>
    <xf numFmtId="164" fontId="9" fillId="3" borderId="29" xfId="0" applyNumberFormat="1" applyFont="1" applyFill="1" applyBorder="1" applyAlignment="1">
      <alignment horizontal="right" vertical="top"/>
    </xf>
    <xf numFmtId="164" fontId="11" fillId="0" borderId="8" xfId="0" applyNumberFormat="1" applyFont="1" applyBorder="1" applyAlignment="1">
      <alignment horizontal="center" vertical="center" textRotation="90" wrapText="1"/>
    </xf>
    <xf numFmtId="164" fontId="11" fillId="0" borderId="5" xfId="0" applyNumberFormat="1" applyFont="1" applyBorder="1" applyAlignment="1">
      <alignment horizontal="center" vertical="center" textRotation="90" wrapText="1"/>
    </xf>
    <xf numFmtId="164" fontId="11" fillId="0" borderId="10" xfId="0" applyNumberFormat="1" applyFont="1" applyBorder="1" applyAlignment="1">
      <alignment horizontal="center" vertical="center" textRotation="90" wrapText="1"/>
    </xf>
    <xf numFmtId="164" fontId="9" fillId="3" borderId="29" xfId="0" applyNumberFormat="1" applyFont="1" applyFill="1" applyBorder="1" applyAlignment="1">
      <alignment horizontal="left" vertical="top" wrapText="1"/>
    </xf>
    <xf numFmtId="164" fontId="9" fillId="3" borderId="30" xfId="0" applyNumberFormat="1" applyFont="1" applyFill="1" applyBorder="1" applyAlignment="1">
      <alignment horizontal="left" vertical="top" wrapText="1"/>
    </xf>
    <xf numFmtId="164" fontId="11" fillId="7" borderId="8" xfId="0" applyNumberFormat="1" applyFont="1" applyFill="1" applyBorder="1" applyAlignment="1">
      <alignment horizontal="center" vertical="center" textRotation="90" wrapText="1"/>
    </xf>
    <xf numFmtId="164" fontId="11" fillId="7" borderId="5" xfId="0" applyNumberFormat="1" applyFont="1" applyFill="1" applyBorder="1" applyAlignment="1">
      <alignment horizontal="center" vertical="center" textRotation="90" wrapText="1"/>
    </xf>
    <xf numFmtId="164" fontId="11" fillId="7" borderId="10" xfId="0" applyNumberFormat="1" applyFont="1" applyFill="1" applyBorder="1" applyAlignment="1">
      <alignment horizontal="center" vertical="center" textRotation="90" wrapText="1"/>
    </xf>
    <xf numFmtId="164" fontId="19" fillId="12" borderId="138" xfId="0" applyNumberFormat="1" applyFont="1" applyFill="1" applyBorder="1" applyAlignment="1">
      <alignment horizontal="left" vertical="top" wrapText="1"/>
    </xf>
    <xf numFmtId="164" fontId="19" fillId="12" borderId="24" xfId="0" applyNumberFormat="1" applyFont="1" applyFill="1" applyBorder="1" applyAlignment="1">
      <alignment horizontal="left" vertical="top" wrapText="1"/>
    </xf>
    <xf numFmtId="164" fontId="19" fillId="12" borderId="18" xfId="0" applyNumberFormat="1" applyFont="1" applyFill="1" applyBorder="1" applyAlignment="1">
      <alignment horizontal="left" vertical="top" wrapText="1"/>
    </xf>
    <xf numFmtId="164" fontId="9" fillId="0" borderId="139" xfId="0" applyNumberFormat="1" applyFont="1" applyBorder="1" applyAlignment="1">
      <alignment horizontal="center" vertical="center" wrapText="1"/>
    </xf>
    <xf numFmtId="164" fontId="9" fillId="0" borderId="140" xfId="0" applyNumberFormat="1" applyFont="1" applyBorder="1" applyAlignment="1">
      <alignment horizontal="center" vertical="center" wrapText="1"/>
    </xf>
    <xf numFmtId="164" fontId="11" fillId="0" borderId="130" xfId="0" applyNumberFormat="1" applyFont="1" applyFill="1" applyBorder="1" applyAlignment="1">
      <alignment horizontal="center" vertical="center" textRotation="90" wrapText="1"/>
    </xf>
    <xf numFmtId="164" fontId="11" fillId="0" borderId="131" xfId="0" applyNumberFormat="1" applyFont="1" applyFill="1" applyBorder="1" applyAlignment="1">
      <alignment horizontal="center" vertical="center" textRotation="90" wrapText="1"/>
    </xf>
    <xf numFmtId="164" fontId="11" fillId="0" borderId="80" xfId="0" applyNumberFormat="1" applyFont="1" applyBorder="1" applyAlignment="1">
      <alignment horizontal="center" vertical="center" textRotation="90" wrapText="1"/>
    </xf>
    <xf numFmtId="164" fontId="11" fillId="0" borderId="13" xfId="0" applyNumberFormat="1" applyFont="1" applyBorder="1" applyAlignment="1">
      <alignment horizontal="center" vertical="center" textRotation="90" wrapText="1"/>
    </xf>
    <xf numFmtId="164" fontId="11" fillId="0" borderId="81" xfId="0" applyNumberFormat="1" applyFont="1" applyBorder="1" applyAlignment="1">
      <alignment horizontal="center" vertical="center" textRotation="90" wrapText="1"/>
    </xf>
    <xf numFmtId="164" fontId="9" fillId="8" borderId="54" xfId="0" applyNumberFormat="1" applyFont="1" applyFill="1" applyBorder="1" applyAlignment="1">
      <alignment vertical="top"/>
    </xf>
    <xf numFmtId="164" fontId="9" fillId="8" borderId="31" xfId="0" applyNumberFormat="1" applyFont="1" applyFill="1" applyBorder="1" applyAlignment="1">
      <alignment vertical="top"/>
    </xf>
    <xf numFmtId="164" fontId="9" fillId="8" borderId="30" xfId="0" applyNumberFormat="1" applyFont="1" applyFill="1" applyBorder="1" applyAlignment="1">
      <alignment vertical="top"/>
    </xf>
    <xf numFmtId="164" fontId="9" fillId="8" borderId="29" xfId="0" applyNumberFormat="1" applyFont="1" applyFill="1" applyBorder="1" applyAlignment="1">
      <alignment horizontal="center" vertical="top"/>
    </xf>
    <xf numFmtId="164" fontId="9" fillId="3" borderId="29" xfId="0" applyNumberFormat="1" applyFont="1" applyFill="1" applyBorder="1" applyAlignment="1">
      <alignment vertical="top"/>
    </xf>
    <xf numFmtId="164" fontId="9" fillId="11" borderId="42" xfId="0" applyNumberFormat="1" applyFont="1" applyFill="1" applyBorder="1" applyAlignment="1">
      <alignment horizontal="left" vertical="top"/>
    </xf>
    <xf numFmtId="164" fontId="11" fillId="11" borderId="61" xfId="0" applyNumberFormat="1" applyFont="1" applyFill="1" applyBorder="1" applyAlignment="1">
      <alignment vertical="top" wrapText="1"/>
    </xf>
    <xf numFmtId="164" fontId="37" fillId="11" borderId="64" xfId="0" applyNumberFormat="1" applyFont="1" applyFill="1" applyBorder="1" applyAlignment="1">
      <alignment horizontal="right" vertical="top"/>
    </xf>
    <xf numFmtId="164" fontId="37" fillId="11" borderId="61" xfId="0" applyNumberFormat="1" applyFont="1" applyFill="1" applyBorder="1" applyAlignment="1">
      <alignment horizontal="right" vertical="top"/>
    </xf>
    <xf numFmtId="164" fontId="9" fillId="7" borderId="31" xfId="0" applyNumberFormat="1" applyFont="1" applyFill="1" applyBorder="1" applyAlignment="1">
      <alignment vertical="top"/>
    </xf>
    <xf numFmtId="164" fontId="9" fillId="0" borderId="54" xfId="0" applyNumberFormat="1" applyFont="1" applyFill="1" applyBorder="1" applyAlignment="1">
      <alignment vertical="top"/>
    </xf>
    <xf numFmtId="164" fontId="9" fillId="0" borderId="31" xfId="0" applyNumberFormat="1" applyFont="1" applyFill="1" applyBorder="1" applyAlignment="1">
      <alignment vertical="top"/>
    </xf>
    <xf numFmtId="164" fontId="9" fillId="0" borderId="29" xfId="0" applyNumberFormat="1" applyFont="1" applyFill="1" applyBorder="1" applyAlignment="1">
      <alignment vertical="top"/>
    </xf>
    <xf numFmtId="164" fontId="11" fillId="0" borderId="0" xfId="0" applyNumberFormat="1" applyFont="1" applyAlignment="1">
      <alignment vertical="top"/>
    </xf>
    <xf numFmtId="164" fontId="29" fillId="0" borderId="29" xfId="0" applyNumberFormat="1" applyFont="1" applyFill="1" applyBorder="1" applyAlignment="1">
      <alignment horizontal="left" vertical="top" wrapText="1"/>
    </xf>
    <xf numFmtId="164" fontId="11" fillId="0" borderId="51" xfId="0" applyNumberFormat="1" applyFont="1" applyFill="1" applyBorder="1" applyAlignment="1">
      <alignment horizontal="left" vertical="top" wrapText="1"/>
    </xf>
    <xf numFmtId="164" fontId="30" fillId="0" borderId="74" xfId="0" applyNumberFormat="1" applyFont="1" applyFill="1" applyBorder="1" applyAlignment="1">
      <alignment horizontal="left" vertical="top" wrapText="1"/>
    </xf>
    <xf numFmtId="164" fontId="40" fillId="8" borderId="54" xfId="0" applyNumberFormat="1" applyFont="1" applyFill="1" applyBorder="1" applyAlignment="1">
      <alignment horizontal="center" vertical="top"/>
    </xf>
    <xf numFmtId="164" fontId="40" fillId="8" borderId="30" xfId="0" applyNumberFormat="1" applyFont="1" applyFill="1" applyBorder="1" applyAlignment="1">
      <alignment horizontal="center" vertical="top"/>
    </xf>
    <xf numFmtId="49" fontId="14" fillId="3" borderId="30" xfId="0" applyNumberFormat="1" applyFont="1" applyFill="1" applyBorder="1" applyAlignment="1">
      <alignment horizontal="center" vertical="distributed" textRotation="90" wrapText="1"/>
    </xf>
    <xf numFmtId="164" fontId="10" fillId="0" borderId="0" xfId="0" applyNumberFormat="1" applyFont="1" applyAlignment="1">
      <alignment vertical="top"/>
    </xf>
    <xf numFmtId="164" fontId="11" fillId="3" borderId="54" xfId="0" applyNumberFormat="1" applyFont="1" applyFill="1" applyBorder="1" applyAlignment="1">
      <alignment horizontal="center" vertical="center" wrapText="1"/>
    </xf>
    <xf numFmtId="164" fontId="11" fillId="3" borderId="30" xfId="0" applyNumberFormat="1" applyFont="1" applyFill="1" applyBorder="1" applyAlignment="1">
      <alignment horizontal="center" vertical="center" wrapText="1"/>
    </xf>
    <xf numFmtId="164" fontId="9" fillId="3" borderId="54" xfId="0" applyNumberFormat="1" applyFont="1" applyFill="1" applyBorder="1" applyAlignment="1">
      <alignment horizontal="center" vertical="top"/>
    </xf>
    <xf numFmtId="164" fontId="9" fillId="3" borderId="30" xfId="0" applyNumberFormat="1" applyFont="1" applyFill="1" applyBorder="1" applyAlignment="1">
      <alignment horizontal="center" vertical="top"/>
    </xf>
    <xf numFmtId="164" fontId="40" fillId="11" borderId="54" xfId="0" applyNumberFormat="1" applyFont="1" applyFill="1" applyBorder="1" applyAlignment="1">
      <alignment horizontal="center" vertical="top"/>
    </xf>
    <xf numFmtId="164" fontId="40" fillId="11" borderId="30" xfId="0" applyNumberFormat="1" applyFont="1" applyFill="1" applyBorder="1" applyAlignment="1">
      <alignment horizontal="center" vertical="top"/>
    </xf>
    <xf numFmtId="164" fontId="29" fillId="0" borderId="29" xfId="0" applyNumberFormat="1" applyFont="1" applyFill="1" applyBorder="1" applyAlignment="1">
      <alignment horizontal="center" vertical="top"/>
    </xf>
    <xf numFmtId="164" fontId="15" fillId="3" borderId="67" xfId="0" applyNumberFormat="1" applyFont="1" applyFill="1" applyBorder="1" applyAlignment="1">
      <alignment vertical="top" wrapText="1"/>
    </xf>
    <xf numFmtId="164" fontId="15" fillId="3" borderId="104" xfId="0" applyNumberFormat="1" applyFont="1" applyFill="1" applyBorder="1" applyAlignment="1">
      <alignment vertical="top" wrapText="1"/>
    </xf>
    <xf numFmtId="0" fontId="0" fillId="0" borderId="104" xfId="0" applyBorder="1" applyAlignment="1">
      <alignment wrapText="1"/>
    </xf>
    <xf numFmtId="0" fontId="0" fillId="0" borderId="70" xfId="0" applyBorder="1" applyAlignment="1">
      <alignment wrapText="1"/>
    </xf>
    <xf numFmtId="49" fontId="29" fillId="7" borderId="29" xfId="0" applyNumberFormat="1" applyFont="1" applyFill="1" applyBorder="1" applyAlignment="1">
      <alignment horizontal="center" vertical="top"/>
    </xf>
    <xf numFmtId="49" fontId="9" fillId="0" borderId="29" xfId="0" applyNumberFormat="1" applyFont="1" applyFill="1" applyBorder="1" applyAlignment="1">
      <alignment horizontal="center" vertical="top"/>
    </xf>
    <xf numFmtId="49" fontId="29" fillId="0" borderId="29" xfId="0" applyNumberFormat="1" applyFont="1" applyFill="1" applyBorder="1" applyAlignment="1">
      <alignment horizontal="center" vertical="top"/>
    </xf>
    <xf numFmtId="49" fontId="3" fillId="3" borderId="29" xfId="0" applyNumberFormat="1" applyFont="1" applyFill="1" applyBorder="1" applyAlignment="1">
      <alignment horizontal="right" vertical="top"/>
    </xf>
    <xf numFmtId="0" fontId="21" fillId="0" borderId="54" xfId="0" applyFont="1" applyBorder="1" applyAlignment="1">
      <alignment horizontal="left" vertical="center" wrapText="1"/>
    </xf>
    <xf numFmtId="0" fontId="21" fillId="0" borderId="31" xfId="0" applyFont="1" applyBorder="1" applyAlignment="1">
      <alignment horizontal="left" vertical="center" wrapText="1"/>
    </xf>
    <xf numFmtId="0" fontId="21" fillId="0" borderId="30" xfId="0" applyFont="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40"/>
  <sheetViews>
    <sheetView topLeftCell="A7" workbookViewId="0">
      <selection activeCell="H18" sqref="H18"/>
    </sheetView>
  </sheetViews>
  <sheetFormatPr defaultRowHeight="12.75"/>
  <cols>
    <col min="1" max="1" width="33.5703125" customWidth="1"/>
    <col min="2" max="2" width="11.7109375" customWidth="1"/>
    <col min="3" max="3" width="10.85546875" customWidth="1"/>
    <col min="4" max="5" width="11.28515625" customWidth="1"/>
  </cols>
  <sheetData>
    <row r="1" spans="1:7" ht="15.75">
      <c r="A1" s="576" t="s">
        <v>27</v>
      </c>
      <c r="B1" s="577"/>
      <c r="C1" s="577"/>
      <c r="D1" s="31"/>
      <c r="E1" s="20"/>
    </row>
    <row r="2" spans="1:7" ht="13.5" thickBot="1">
      <c r="E2" s="19" t="s">
        <v>0</v>
      </c>
    </row>
    <row r="3" spans="1:7" ht="13.15" customHeight="1" thickTop="1">
      <c r="A3" s="578" t="s">
        <v>13</v>
      </c>
      <c r="B3" s="581" t="s">
        <v>28</v>
      </c>
      <c r="C3" s="581" t="s">
        <v>29</v>
      </c>
      <c r="D3" s="581" t="s">
        <v>30</v>
      </c>
      <c r="E3" s="586" t="s">
        <v>31</v>
      </c>
    </row>
    <row r="4" spans="1:7">
      <c r="A4" s="579"/>
      <c r="B4" s="582"/>
      <c r="C4" s="582"/>
      <c r="D4" s="582"/>
      <c r="E4" s="587"/>
    </row>
    <row r="5" spans="1:7">
      <c r="A5" s="579"/>
      <c r="B5" s="582"/>
      <c r="C5" s="582"/>
      <c r="D5" s="582"/>
      <c r="E5" s="587"/>
      <c r="F5" s="16"/>
      <c r="G5" s="16"/>
    </row>
    <row r="6" spans="1:7" ht="21.75" customHeight="1" thickBot="1">
      <c r="A6" s="580"/>
      <c r="B6" s="583"/>
      <c r="C6" s="583"/>
      <c r="D6" s="583"/>
      <c r="E6" s="588"/>
      <c r="F6" s="16"/>
      <c r="G6" s="16"/>
    </row>
    <row r="7" spans="1:7" ht="18" customHeight="1" thickTop="1">
      <c r="A7" s="48" t="s">
        <v>18</v>
      </c>
      <c r="B7" s="4"/>
      <c r="C7" s="11"/>
      <c r="D7" s="12"/>
      <c r="E7" s="1"/>
      <c r="F7" s="17"/>
      <c r="G7" s="16"/>
    </row>
    <row r="8" spans="1:7" ht="17.25" customHeight="1">
      <c r="A8" s="49" t="s">
        <v>33</v>
      </c>
      <c r="B8" s="5"/>
      <c r="C8" s="13"/>
      <c r="D8" s="5"/>
      <c r="E8" s="2"/>
      <c r="F8" s="16"/>
      <c r="G8" s="16"/>
    </row>
    <row r="9" spans="1:7" ht="16.5" customHeight="1">
      <c r="A9" s="39" t="s">
        <v>34</v>
      </c>
      <c r="B9" s="6"/>
      <c r="C9" s="13"/>
      <c r="D9" s="5"/>
      <c r="E9" s="14"/>
      <c r="F9" s="16"/>
      <c r="G9" s="16"/>
    </row>
    <row r="10" spans="1:7" ht="27.75" customHeight="1" thickBot="1">
      <c r="A10" s="50" t="s">
        <v>14</v>
      </c>
      <c r="B10" s="44"/>
      <c r="C10" s="45"/>
      <c r="D10" s="44"/>
      <c r="E10" s="46"/>
      <c r="F10" s="16"/>
      <c r="G10" s="16"/>
    </row>
    <row r="11" spans="1:7" ht="19.5" customHeight="1" thickBot="1">
      <c r="A11" s="51" t="s">
        <v>21</v>
      </c>
      <c r="B11" s="42"/>
      <c r="C11" s="42"/>
      <c r="D11" s="42"/>
      <c r="E11" s="43"/>
    </row>
    <row r="12" spans="1:7" ht="18" customHeight="1" thickBot="1">
      <c r="A12" s="52" t="s">
        <v>20</v>
      </c>
      <c r="B12" s="18"/>
      <c r="C12" s="18"/>
      <c r="D12" s="18"/>
      <c r="E12" s="21"/>
    </row>
    <row r="13" spans="1:7" ht="20.25" customHeight="1">
      <c r="A13" s="38" t="s">
        <v>39</v>
      </c>
      <c r="B13" s="7"/>
      <c r="C13" s="7"/>
      <c r="D13" s="7"/>
      <c r="E13" s="22"/>
    </row>
    <row r="14" spans="1:7" ht="21" customHeight="1">
      <c r="A14" s="37" t="s">
        <v>35</v>
      </c>
      <c r="B14" s="8"/>
      <c r="C14" s="8"/>
      <c r="D14" s="8"/>
      <c r="E14" s="23"/>
    </row>
    <row r="15" spans="1:7" ht="39" customHeight="1">
      <c r="A15" s="39" t="s">
        <v>36</v>
      </c>
      <c r="B15" s="5"/>
      <c r="C15" s="5"/>
      <c r="D15" s="5"/>
      <c r="E15" s="23"/>
    </row>
    <row r="16" spans="1:7" ht="30.75" customHeight="1">
      <c r="A16" s="39" t="s">
        <v>37</v>
      </c>
      <c r="B16" s="9"/>
      <c r="C16" s="9"/>
      <c r="D16" s="9"/>
      <c r="E16" s="25"/>
    </row>
    <row r="17" spans="1:8" ht="39.75" customHeight="1">
      <c r="A17" s="39" t="s">
        <v>38</v>
      </c>
      <c r="B17" s="9"/>
      <c r="C17" s="32"/>
      <c r="D17" s="9"/>
      <c r="E17" s="25"/>
    </row>
    <row r="18" spans="1:8" ht="28.5" customHeight="1">
      <c r="A18" s="39" t="s">
        <v>40</v>
      </c>
      <c r="B18" s="5"/>
      <c r="C18" s="5"/>
      <c r="D18" s="5"/>
      <c r="E18" s="24"/>
    </row>
    <row r="19" spans="1:8" ht="42" customHeight="1">
      <c r="A19" s="39" t="s">
        <v>41</v>
      </c>
      <c r="B19" s="5"/>
      <c r="C19" s="33"/>
      <c r="D19" s="5"/>
      <c r="E19" s="24"/>
    </row>
    <row r="20" spans="1:8" ht="40.5" customHeight="1">
      <c r="A20" s="39" t="s">
        <v>42</v>
      </c>
      <c r="B20" s="5"/>
      <c r="C20" s="5"/>
      <c r="D20" s="5"/>
      <c r="E20" s="24"/>
    </row>
    <row r="21" spans="1:8" ht="39" customHeight="1">
      <c r="A21" s="39" t="s">
        <v>43</v>
      </c>
      <c r="B21" s="8"/>
      <c r="C21" s="8"/>
      <c r="D21" s="8"/>
      <c r="E21" s="23"/>
    </row>
    <row r="22" spans="1:8" ht="28.5" customHeight="1">
      <c r="A22" s="39" t="s">
        <v>44</v>
      </c>
      <c r="B22" s="5"/>
      <c r="C22" s="34"/>
      <c r="D22" s="5"/>
      <c r="E22" s="24"/>
      <c r="H22" s="35"/>
    </row>
    <row r="23" spans="1:8" ht="30.75" customHeight="1">
      <c r="A23" s="39" t="s">
        <v>45</v>
      </c>
      <c r="B23" s="5"/>
      <c r="C23" s="34"/>
      <c r="D23" s="5"/>
      <c r="E23" s="24"/>
      <c r="H23" s="35"/>
    </row>
    <row r="24" spans="1:8" ht="30" customHeight="1" thickBot="1">
      <c r="A24" s="47" t="s">
        <v>26</v>
      </c>
      <c r="B24" s="7"/>
      <c r="C24" s="7"/>
      <c r="D24" s="7"/>
      <c r="E24" s="36"/>
    </row>
    <row r="25" spans="1:8" ht="17.25" customHeight="1" thickBot="1">
      <c r="A25" s="53" t="s">
        <v>19</v>
      </c>
      <c r="B25" s="18"/>
      <c r="C25" s="18"/>
      <c r="D25" s="18"/>
      <c r="E25" s="21"/>
    </row>
    <row r="26" spans="1:8" ht="16.5" customHeight="1">
      <c r="A26" s="39" t="s">
        <v>22</v>
      </c>
      <c r="B26" s="5"/>
      <c r="C26" s="5"/>
      <c r="D26" s="5"/>
      <c r="E26" s="24"/>
    </row>
    <row r="27" spans="1:8" ht="26.25" customHeight="1">
      <c r="A27" s="39" t="s">
        <v>32</v>
      </c>
      <c r="B27" s="5"/>
      <c r="C27" s="5"/>
      <c r="D27" s="5"/>
      <c r="E27" s="24"/>
    </row>
    <row r="28" spans="1:8" ht="19.5" customHeight="1">
      <c r="A28" s="40" t="s">
        <v>23</v>
      </c>
      <c r="B28" s="10"/>
      <c r="C28" s="10"/>
      <c r="D28" s="10"/>
      <c r="E28" s="26"/>
    </row>
    <row r="29" spans="1:8" ht="18.75" customHeight="1">
      <c r="A29" s="40" t="s">
        <v>24</v>
      </c>
      <c r="B29" s="10"/>
      <c r="C29" s="10"/>
      <c r="D29" s="10"/>
      <c r="E29" s="26"/>
    </row>
    <row r="30" spans="1:8" ht="18" customHeight="1" thickBot="1">
      <c r="A30" s="41" t="s">
        <v>25</v>
      </c>
      <c r="B30" s="15"/>
      <c r="C30" s="15"/>
      <c r="D30" s="15"/>
      <c r="E30" s="27"/>
    </row>
    <row r="31" spans="1:8" ht="14.25" customHeight="1" thickTop="1">
      <c r="A31" s="28"/>
      <c r="B31" s="30"/>
      <c r="D31" s="28"/>
    </row>
    <row r="32" spans="1:8" ht="9.75" customHeight="1">
      <c r="A32" s="28"/>
    </row>
    <row r="33" spans="1:5" ht="15.75">
      <c r="A33" s="3" t="s">
        <v>46</v>
      </c>
      <c r="B33" s="54" t="s">
        <v>47</v>
      </c>
      <c r="D33" s="584" t="s">
        <v>48</v>
      </c>
      <c r="E33" s="585"/>
    </row>
    <row r="34" spans="1:5">
      <c r="A34" s="575"/>
      <c r="B34" s="575"/>
      <c r="C34" s="575"/>
      <c r="D34" s="575"/>
      <c r="E34" s="575"/>
    </row>
    <row r="35" spans="1:5" ht="7.5" customHeight="1">
      <c r="A35" s="28"/>
    </row>
    <row r="36" spans="1:5">
      <c r="A36" s="29"/>
    </row>
    <row r="37" spans="1:5">
      <c r="A37" s="28"/>
      <c r="D37" s="28"/>
    </row>
    <row r="40" spans="1:5">
      <c r="A40" s="28"/>
    </row>
  </sheetData>
  <mergeCells count="8">
    <mergeCell ref="A34:E34"/>
    <mergeCell ref="A1:C1"/>
    <mergeCell ref="A3:A6"/>
    <mergeCell ref="B3:B6"/>
    <mergeCell ref="D33:E33"/>
    <mergeCell ref="C3:C6"/>
    <mergeCell ref="D3:D6"/>
    <mergeCell ref="E3:E6"/>
  </mergeCells>
  <phoneticPr fontId="7" type="noConversion"/>
  <printOptions horizontalCentered="1"/>
  <pageMargins left="0.78740157480314965" right="0.19685039370078741" top="0.78740157480314965" bottom="0.39370078740157483" header="0" footer="0"/>
  <pageSetup scale="95" orientation="portrait" r:id="rId1"/>
  <headerFooter alignWithMargins="0"/>
</worksheet>
</file>

<file path=xl/worksheets/sheet10.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08" t="s">
        <v>91</v>
      </c>
      <c r="C1" s="98"/>
      <c r="D1" s="103"/>
      <c r="E1" s="103"/>
    </row>
    <row r="2" spans="2:5">
      <c r="B2" s="108" t="s">
        <v>96</v>
      </c>
      <c r="C2" s="98"/>
      <c r="D2" s="103"/>
      <c r="E2" s="103"/>
    </row>
    <row r="3" spans="2:5">
      <c r="B3" s="99"/>
      <c r="C3" s="99"/>
      <c r="D3" s="104"/>
      <c r="E3" s="104"/>
    </row>
    <row r="4" spans="2:5" ht="38.25">
      <c r="B4" s="109" t="s">
        <v>86</v>
      </c>
      <c r="C4" s="99"/>
      <c r="D4" s="104"/>
      <c r="E4" s="104"/>
    </row>
    <row r="5" spans="2:5">
      <c r="B5" s="99"/>
      <c r="C5" s="99"/>
      <c r="D5" s="104"/>
      <c r="E5" s="104"/>
    </row>
    <row r="6" spans="2:5">
      <c r="B6" s="108" t="s">
        <v>87</v>
      </c>
      <c r="C6" s="98"/>
      <c r="D6" s="103"/>
      <c r="E6" s="111" t="s">
        <v>88</v>
      </c>
    </row>
    <row r="7" spans="2:5" ht="13.5" thickBot="1">
      <c r="B7" s="99"/>
      <c r="C7" s="99"/>
      <c r="D7" s="104"/>
      <c r="E7" s="104"/>
    </row>
    <row r="8" spans="2:5" ht="39" thickBot="1">
      <c r="B8" s="110" t="s">
        <v>89</v>
      </c>
      <c r="C8" s="102"/>
      <c r="D8" s="106"/>
      <c r="E8" s="107">
        <v>28</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08" t="s">
        <v>91</v>
      </c>
      <c r="C1" s="98"/>
      <c r="D1" s="103"/>
      <c r="E1" s="103"/>
    </row>
    <row r="2" spans="2:5">
      <c r="B2" s="108" t="s">
        <v>97</v>
      </c>
      <c r="C2" s="98"/>
      <c r="D2" s="103"/>
      <c r="E2" s="103"/>
    </row>
    <row r="3" spans="2:5">
      <c r="B3" s="99"/>
      <c r="C3" s="99"/>
      <c r="D3" s="104"/>
      <c r="E3" s="104"/>
    </row>
    <row r="4" spans="2:5" ht="38.25">
      <c r="B4" s="109" t="s">
        <v>86</v>
      </c>
      <c r="C4" s="99"/>
      <c r="D4" s="104"/>
      <c r="E4" s="104"/>
    </row>
    <row r="5" spans="2:5">
      <c r="B5" s="99"/>
      <c r="C5" s="99"/>
      <c r="D5" s="104"/>
      <c r="E5" s="104"/>
    </row>
    <row r="6" spans="2:5">
      <c r="B6" s="108" t="s">
        <v>87</v>
      </c>
      <c r="C6" s="98"/>
      <c r="D6" s="103"/>
      <c r="E6" s="111" t="s">
        <v>88</v>
      </c>
    </row>
    <row r="7" spans="2:5" ht="13.5" thickBot="1">
      <c r="B7" s="99"/>
      <c r="C7" s="99"/>
      <c r="D7" s="104"/>
      <c r="E7" s="104"/>
    </row>
    <row r="8" spans="2:5" ht="39" thickBot="1">
      <c r="B8" s="110" t="s">
        <v>89</v>
      </c>
      <c r="C8" s="102"/>
      <c r="D8" s="106"/>
      <c r="E8" s="107">
        <v>28</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98" t="s">
        <v>91</v>
      </c>
      <c r="C1" s="98"/>
      <c r="D1" s="103"/>
      <c r="E1" s="103"/>
    </row>
    <row r="2" spans="2:5">
      <c r="B2" s="98" t="s">
        <v>98</v>
      </c>
      <c r="C2" s="98"/>
      <c r="D2" s="103"/>
      <c r="E2" s="103"/>
    </row>
    <row r="3" spans="2:5">
      <c r="B3" s="99"/>
      <c r="C3" s="99"/>
      <c r="D3" s="104"/>
      <c r="E3" s="104"/>
    </row>
    <row r="4" spans="2:5" ht="38.25">
      <c r="B4" s="99" t="s">
        <v>86</v>
      </c>
      <c r="C4" s="99"/>
      <c r="D4" s="104"/>
      <c r="E4" s="104"/>
    </row>
    <row r="5" spans="2:5">
      <c r="B5" s="99"/>
      <c r="C5" s="99"/>
      <c r="D5" s="104"/>
      <c r="E5" s="104"/>
    </row>
    <row r="6" spans="2:5">
      <c r="B6" s="98" t="s">
        <v>87</v>
      </c>
      <c r="C6" s="98"/>
      <c r="D6" s="103"/>
      <c r="E6" s="103" t="s">
        <v>88</v>
      </c>
    </row>
    <row r="7" spans="2:5" ht="13.5" thickBot="1">
      <c r="B7" s="99"/>
      <c r="C7" s="99"/>
      <c r="D7" s="104"/>
      <c r="E7" s="104"/>
    </row>
    <row r="8" spans="2:5" ht="39" thickBot="1">
      <c r="B8" s="120" t="s">
        <v>89</v>
      </c>
      <c r="C8" s="102"/>
      <c r="D8" s="106"/>
      <c r="E8" s="107">
        <v>28</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12" t="s">
        <v>91</v>
      </c>
      <c r="C1" s="113"/>
      <c r="D1" s="114"/>
      <c r="E1" s="114"/>
    </row>
    <row r="2" spans="2:5">
      <c r="B2" s="112" t="s">
        <v>99</v>
      </c>
      <c r="C2" s="113"/>
      <c r="D2" s="114"/>
      <c r="E2" s="114"/>
    </row>
    <row r="3" spans="2:5">
      <c r="B3" s="99"/>
      <c r="C3" s="99"/>
      <c r="D3" s="104"/>
      <c r="E3" s="104"/>
    </row>
    <row r="4" spans="2:5" ht="38.25">
      <c r="B4" s="109" t="s">
        <v>86</v>
      </c>
      <c r="C4" s="99"/>
      <c r="D4" s="104"/>
      <c r="E4" s="104"/>
    </row>
    <row r="5" spans="2:5">
      <c r="B5" s="99"/>
      <c r="C5" s="99"/>
      <c r="D5" s="104"/>
      <c r="E5" s="104"/>
    </row>
    <row r="6" spans="2:5">
      <c r="B6" s="112" t="s">
        <v>87</v>
      </c>
      <c r="C6" s="113"/>
      <c r="D6" s="114"/>
      <c r="E6" s="115" t="s">
        <v>88</v>
      </c>
    </row>
    <row r="7" spans="2:5" ht="13.5" thickBot="1">
      <c r="B7" s="99"/>
      <c r="C7" s="99"/>
      <c r="D7" s="104"/>
      <c r="E7" s="104"/>
    </row>
    <row r="8" spans="2:5" ht="39" thickBot="1">
      <c r="B8" s="110" t="s">
        <v>89</v>
      </c>
      <c r="C8" s="102"/>
      <c r="D8" s="106"/>
      <c r="E8" s="107">
        <v>28</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98" t="s">
        <v>91</v>
      </c>
      <c r="C1" s="98"/>
      <c r="D1" s="103"/>
      <c r="E1" s="103"/>
    </row>
    <row r="2" spans="2:5">
      <c r="B2" s="98" t="s">
        <v>100</v>
      </c>
      <c r="C2" s="98"/>
      <c r="D2" s="103"/>
      <c r="E2" s="103"/>
    </row>
    <row r="3" spans="2:5">
      <c r="B3" s="99"/>
      <c r="C3" s="99"/>
      <c r="D3" s="104"/>
      <c r="E3" s="104"/>
    </row>
    <row r="4" spans="2:5" ht="38.25">
      <c r="B4" s="99" t="s">
        <v>86</v>
      </c>
      <c r="C4" s="99"/>
      <c r="D4" s="104"/>
      <c r="E4" s="104"/>
    </row>
    <row r="5" spans="2:5">
      <c r="B5" s="99"/>
      <c r="C5" s="99"/>
      <c r="D5" s="104"/>
      <c r="E5" s="104"/>
    </row>
    <row r="6" spans="2:5">
      <c r="B6" s="98" t="s">
        <v>87</v>
      </c>
      <c r="C6" s="98"/>
      <c r="D6" s="103"/>
      <c r="E6" s="103" t="s">
        <v>88</v>
      </c>
    </row>
    <row r="7" spans="2:5" ht="13.5" thickBot="1">
      <c r="B7" s="99"/>
      <c r="C7" s="99"/>
      <c r="D7" s="104"/>
      <c r="E7" s="104"/>
    </row>
    <row r="8" spans="2:5" ht="39" thickBot="1">
      <c r="B8" s="120" t="s">
        <v>89</v>
      </c>
      <c r="C8" s="102"/>
      <c r="D8" s="106"/>
      <c r="E8" s="107">
        <v>28</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97" t="s">
        <v>91</v>
      </c>
      <c r="C1" s="98"/>
      <c r="D1" s="103"/>
      <c r="E1" s="103"/>
    </row>
    <row r="2" spans="2:5">
      <c r="B2" s="97" t="s">
        <v>101</v>
      </c>
      <c r="C2" s="98"/>
      <c r="D2" s="103"/>
      <c r="E2" s="103"/>
    </row>
    <row r="3" spans="2:5">
      <c r="B3" s="99"/>
      <c r="C3" s="99"/>
      <c r="D3" s="104"/>
      <c r="E3" s="104"/>
    </row>
    <row r="4" spans="2:5" ht="38.25">
      <c r="B4" s="100" t="s">
        <v>86</v>
      </c>
      <c r="C4" s="99"/>
      <c r="D4" s="104"/>
      <c r="E4" s="104"/>
    </row>
    <row r="5" spans="2:5">
      <c r="B5" s="99"/>
      <c r="C5" s="99"/>
      <c r="D5" s="104"/>
      <c r="E5" s="104"/>
    </row>
    <row r="6" spans="2:5">
      <c r="B6" s="97" t="s">
        <v>87</v>
      </c>
      <c r="C6" s="98"/>
      <c r="D6" s="103"/>
      <c r="E6" s="105" t="s">
        <v>88</v>
      </c>
    </row>
    <row r="7" spans="2:5" ht="13.5" thickBot="1">
      <c r="B7" s="99"/>
      <c r="C7" s="99"/>
      <c r="D7" s="104"/>
      <c r="E7" s="104"/>
    </row>
    <row r="8" spans="2:5" ht="39" thickBot="1">
      <c r="B8" s="101" t="s">
        <v>89</v>
      </c>
      <c r="C8" s="102"/>
      <c r="D8" s="106"/>
      <c r="E8" s="107">
        <v>28</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98" t="s">
        <v>91</v>
      </c>
      <c r="C1" s="98"/>
      <c r="D1" s="103"/>
      <c r="E1" s="103"/>
    </row>
    <row r="2" spans="2:5">
      <c r="B2" s="98" t="s">
        <v>102</v>
      </c>
      <c r="C2" s="98"/>
      <c r="D2" s="103"/>
      <c r="E2" s="103"/>
    </row>
    <row r="3" spans="2:5">
      <c r="B3" s="99"/>
      <c r="C3" s="99"/>
      <c r="D3" s="104"/>
      <c r="E3" s="104"/>
    </row>
    <row r="4" spans="2:5" ht="38.25">
      <c r="B4" s="99" t="s">
        <v>86</v>
      </c>
      <c r="C4" s="99"/>
      <c r="D4" s="104"/>
      <c r="E4" s="104"/>
    </row>
    <row r="5" spans="2:5">
      <c r="B5" s="99"/>
      <c r="C5" s="99"/>
      <c r="D5" s="104"/>
      <c r="E5" s="104"/>
    </row>
    <row r="6" spans="2:5">
      <c r="B6" s="98" t="s">
        <v>87</v>
      </c>
      <c r="C6" s="98"/>
      <c r="D6" s="103"/>
      <c r="E6" s="103" t="s">
        <v>88</v>
      </c>
    </row>
    <row r="7" spans="2:5" ht="13.5" thickBot="1">
      <c r="B7" s="99"/>
      <c r="C7" s="99"/>
      <c r="D7" s="104"/>
      <c r="E7" s="104"/>
    </row>
    <row r="8" spans="2:5" ht="39" thickBot="1">
      <c r="B8" s="120" t="s">
        <v>89</v>
      </c>
      <c r="C8" s="102"/>
      <c r="D8" s="106"/>
      <c r="E8" s="107">
        <v>23</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97" t="s">
        <v>91</v>
      </c>
      <c r="C1" s="98"/>
      <c r="D1" s="103"/>
      <c r="E1" s="103"/>
    </row>
    <row r="2" spans="2:5">
      <c r="B2" s="97" t="s">
        <v>103</v>
      </c>
      <c r="C2" s="98"/>
      <c r="D2" s="103"/>
      <c r="E2" s="103"/>
    </row>
    <row r="3" spans="2:5">
      <c r="B3" s="99"/>
      <c r="C3" s="99"/>
      <c r="D3" s="104"/>
      <c r="E3" s="104"/>
    </row>
    <row r="4" spans="2:5" ht="38.25">
      <c r="B4" s="100" t="s">
        <v>86</v>
      </c>
      <c r="C4" s="99"/>
      <c r="D4" s="104"/>
      <c r="E4" s="104"/>
    </row>
    <row r="5" spans="2:5">
      <c r="B5" s="99"/>
      <c r="C5" s="99"/>
      <c r="D5" s="104"/>
      <c r="E5" s="104"/>
    </row>
    <row r="6" spans="2:5">
      <c r="B6" s="97" t="s">
        <v>87</v>
      </c>
      <c r="C6" s="98"/>
      <c r="D6" s="103"/>
      <c r="E6" s="105" t="s">
        <v>88</v>
      </c>
    </row>
    <row r="7" spans="2:5" ht="13.5" thickBot="1">
      <c r="B7" s="99"/>
      <c r="C7" s="99"/>
      <c r="D7" s="104"/>
      <c r="E7" s="104"/>
    </row>
    <row r="8" spans="2:5" ht="39" thickBot="1">
      <c r="B8" s="101" t="s">
        <v>89</v>
      </c>
      <c r="C8" s="102"/>
      <c r="D8" s="106"/>
      <c r="E8" s="107">
        <v>23</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13" t="s">
        <v>104</v>
      </c>
      <c r="C1" s="113"/>
      <c r="D1" s="114"/>
      <c r="E1" s="114"/>
    </row>
    <row r="2" spans="2:5">
      <c r="B2" s="113" t="s">
        <v>105</v>
      </c>
      <c r="C2" s="113"/>
      <c r="D2" s="114"/>
      <c r="E2" s="114"/>
    </row>
    <row r="3" spans="2:5">
      <c r="B3" s="99"/>
      <c r="C3" s="99"/>
      <c r="D3" s="104"/>
      <c r="E3" s="104"/>
    </row>
    <row r="4" spans="2:5" ht="38.25">
      <c r="B4" s="99" t="s">
        <v>86</v>
      </c>
      <c r="C4" s="99"/>
      <c r="D4" s="104"/>
      <c r="E4" s="104"/>
    </row>
    <row r="5" spans="2:5">
      <c r="B5" s="99"/>
      <c r="C5" s="99"/>
      <c r="D5" s="104"/>
      <c r="E5" s="104"/>
    </row>
    <row r="6" spans="2:5">
      <c r="B6" s="113" t="s">
        <v>87</v>
      </c>
      <c r="C6" s="113"/>
      <c r="D6" s="114"/>
      <c r="E6" s="114" t="s">
        <v>88</v>
      </c>
    </row>
    <row r="7" spans="2:5" ht="13.5" thickBot="1">
      <c r="B7" s="99"/>
      <c r="C7" s="99"/>
      <c r="D7" s="104"/>
      <c r="E7" s="104"/>
    </row>
    <row r="8" spans="2:5" ht="39" thickBot="1">
      <c r="B8" s="120" t="s">
        <v>89</v>
      </c>
      <c r="C8" s="102"/>
      <c r="D8" s="106"/>
      <c r="E8" s="107">
        <v>23</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21" t="s">
        <v>106</v>
      </c>
      <c r="C1" s="113"/>
      <c r="D1" s="114"/>
      <c r="E1" s="114"/>
    </row>
    <row r="2" spans="2:5">
      <c r="B2" s="121" t="s">
        <v>107</v>
      </c>
      <c r="C2" s="113"/>
      <c r="D2" s="114"/>
      <c r="E2" s="114"/>
    </row>
    <row r="3" spans="2:5">
      <c r="B3" s="99"/>
      <c r="C3" s="99"/>
      <c r="D3" s="104"/>
      <c r="E3" s="104"/>
    </row>
    <row r="4" spans="2:5" ht="38.25">
      <c r="B4" s="100" t="s">
        <v>86</v>
      </c>
      <c r="C4" s="99"/>
      <c r="D4" s="104"/>
      <c r="E4" s="104"/>
    </row>
    <row r="5" spans="2:5">
      <c r="B5" s="99"/>
      <c r="C5" s="99"/>
      <c r="D5" s="104"/>
      <c r="E5" s="104"/>
    </row>
    <row r="6" spans="2:5">
      <c r="B6" s="121" t="s">
        <v>87</v>
      </c>
      <c r="C6" s="113"/>
      <c r="D6" s="114"/>
      <c r="E6" s="122" t="s">
        <v>88</v>
      </c>
    </row>
    <row r="7" spans="2:5" ht="13.5" thickBot="1">
      <c r="B7" s="99"/>
      <c r="C7" s="99"/>
      <c r="D7" s="104"/>
      <c r="E7" s="104"/>
    </row>
    <row r="8" spans="2:5" ht="39" thickBot="1">
      <c r="B8" s="101" t="s">
        <v>89</v>
      </c>
      <c r="C8" s="102"/>
      <c r="D8" s="106"/>
      <c r="E8" s="107">
        <v>7</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P197"/>
  <sheetViews>
    <sheetView tabSelected="1" topLeftCell="A168" zoomScaleNormal="100" zoomScaleSheetLayoutView="75" workbookViewId="0">
      <selection activeCell="H143" sqref="H143:J143"/>
    </sheetView>
  </sheetViews>
  <sheetFormatPr defaultRowHeight="11.25"/>
  <cols>
    <col min="1" max="1" width="3.140625" style="147" customWidth="1"/>
    <col min="2" max="3" width="3.85546875" style="147" customWidth="1"/>
    <col min="4" max="4" width="14.7109375" style="147" customWidth="1"/>
    <col min="5" max="6" width="2.85546875" style="147" customWidth="1"/>
    <col min="7" max="7" width="4.28515625" style="147" customWidth="1"/>
    <col min="8" max="8" width="9" style="178" customWidth="1"/>
    <col min="9" max="9" width="16.85546875" style="147" customWidth="1"/>
    <col min="10" max="10" width="10" style="147" customWidth="1"/>
    <col min="11" max="11" width="8.7109375" style="147" customWidth="1"/>
    <col min="12" max="12" width="8.28515625" style="147" customWidth="1"/>
    <col min="13" max="13" width="8.140625" style="179" customWidth="1"/>
    <col min="14" max="14" width="8.42578125" style="179" customWidth="1"/>
    <col min="15" max="15" width="8.7109375" style="147" customWidth="1"/>
    <col min="16" max="16" width="8.5703125" style="147" customWidth="1"/>
    <col min="17" max="17" width="8.28515625" style="147" customWidth="1"/>
    <col min="18" max="18" width="7.28515625" style="147" customWidth="1"/>
    <col min="19" max="19" width="8" style="147" customWidth="1"/>
    <col min="20" max="20" width="10.85546875" style="147" customWidth="1"/>
    <col min="21" max="21" width="8.5703125" style="147" customWidth="1"/>
    <col min="22" max="22" width="8.85546875" style="147" customWidth="1"/>
    <col min="23" max="23" width="7.7109375" style="147" customWidth="1"/>
    <col min="24" max="24" width="6.85546875" style="147" customWidth="1"/>
    <col min="25" max="25" width="12.28515625" style="147" customWidth="1"/>
    <col min="26" max="26" width="7.42578125" style="163" customWidth="1"/>
    <col min="27" max="27" width="6.140625" style="147" customWidth="1"/>
    <col min="28" max="28" width="6" style="147" customWidth="1"/>
    <col min="29" max="16384" width="9.140625" style="130"/>
  </cols>
  <sheetData>
    <row r="1" spans="1:33" ht="14.25" customHeight="1">
      <c r="A1" s="127"/>
      <c r="B1" s="127"/>
      <c r="C1" s="127"/>
      <c r="D1" s="127"/>
      <c r="E1" s="127"/>
      <c r="F1" s="127"/>
      <c r="G1" s="127"/>
      <c r="H1" s="128"/>
      <c r="I1" s="127"/>
      <c r="J1" s="127"/>
      <c r="K1" s="127"/>
      <c r="L1" s="127"/>
      <c r="M1" s="127"/>
      <c r="N1" s="127"/>
      <c r="O1" s="127"/>
      <c r="P1" s="127"/>
      <c r="Q1" s="127"/>
      <c r="R1" s="127"/>
      <c r="S1" s="127"/>
      <c r="T1" s="127"/>
      <c r="U1" s="127"/>
      <c r="V1" s="127"/>
      <c r="W1" s="127"/>
      <c r="X1" s="127"/>
      <c r="Y1" s="127"/>
      <c r="Z1" s="129"/>
      <c r="AA1" s="127"/>
      <c r="AB1" s="127"/>
    </row>
    <row r="2" spans="1:33" ht="14.25" customHeight="1">
      <c r="A2" s="132"/>
      <c r="B2" s="127"/>
      <c r="C2" s="127"/>
      <c r="D2" s="127"/>
      <c r="E2" s="127"/>
      <c r="F2" s="127"/>
      <c r="G2" s="127"/>
      <c r="H2" s="128"/>
      <c r="I2" s="127"/>
      <c r="J2" s="127"/>
      <c r="K2" s="127"/>
      <c r="L2" s="127"/>
      <c r="M2" s="127"/>
      <c r="N2" s="127"/>
      <c r="O2" s="127"/>
      <c r="P2" s="127"/>
      <c r="Q2" s="127"/>
      <c r="R2" s="127"/>
      <c r="S2" s="127"/>
      <c r="T2" s="127"/>
      <c r="U2" s="127"/>
      <c r="V2" s="127"/>
      <c r="W2" s="127"/>
      <c r="X2" s="127"/>
      <c r="Y2" s="127"/>
      <c r="Z2" s="129"/>
      <c r="AA2" s="127"/>
      <c r="AB2" s="127"/>
    </row>
    <row r="3" spans="1:33" ht="18" customHeight="1">
      <c r="A3" s="127"/>
      <c r="B3" s="127"/>
      <c r="C3" s="127"/>
      <c r="D3" s="127"/>
      <c r="E3" s="127"/>
      <c r="F3" s="127"/>
      <c r="G3" s="127"/>
      <c r="H3" s="128"/>
      <c r="I3" s="127"/>
      <c r="J3" s="127"/>
      <c r="K3" s="127"/>
      <c r="L3" s="127"/>
      <c r="M3" s="131"/>
      <c r="N3" s="127"/>
      <c r="O3" s="127"/>
      <c r="P3" s="127"/>
      <c r="Q3" s="127"/>
      <c r="R3" s="127"/>
      <c r="S3" s="127"/>
      <c r="T3" s="127"/>
      <c r="U3" s="127"/>
      <c r="V3" s="127"/>
      <c r="W3" s="127"/>
      <c r="X3" s="127"/>
      <c r="Y3" s="127"/>
      <c r="Z3" s="129"/>
      <c r="AA3" s="127"/>
      <c r="AB3" s="127"/>
    </row>
    <row r="4" spans="1:33" ht="15.75">
      <c r="A4" s="572"/>
      <c r="B4" s="573"/>
      <c r="C4" s="573"/>
      <c r="D4" s="573"/>
      <c r="E4" s="573"/>
      <c r="F4" s="573"/>
      <c r="G4" s="573"/>
      <c r="H4" s="574"/>
      <c r="I4" s="590" t="s">
        <v>201</v>
      </c>
      <c r="J4" s="590"/>
      <c r="K4" s="590"/>
      <c r="L4" s="590"/>
      <c r="M4" s="590"/>
      <c r="N4" s="590"/>
      <c r="O4" s="590"/>
      <c r="P4" s="590"/>
      <c r="Q4" s="590"/>
      <c r="R4" s="590"/>
      <c r="S4" s="590"/>
      <c r="T4" s="590"/>
      <c r="U4" s="590"/>
      <c r="V4" s="590"/>
      <c r="W4" s="573"/>
      <c r="X4" s="748"/>
      <c r="Y4" s="748"/>
      <c r="Z4" s="748"/>
      <c r="AA4" s="748"/>
      <c r="AB4" s="748"/>
    </row>
    <row r="5" spans="1:33" ht="18" customHeight="1">
      <c r="A5" s="749" t="s">
        <v>214</v>
      </c>
      <c r="B5" s="749"/>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G5" s="133"/>
    </row>
    <row r="6" spans="1:33" ht="7.5" customHeight="1">
      <c r="A6" s="134"/>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row>
    <row r="7" spans="1:33" ht="18" customHeight="1" thickBot="1">
      <c r="A7" s="136"/>
      <c r="B7" s="136"/>
      <c r="C7" s="136"/>
      <c r="D7" s="136"/>
      <c r="E7" s="136"/>
      <c r="F7" s="136"/>
      <c r="G7" s="136"/>
      <c r="H7" s="137"/>
      <c r="I7" s="136"/>
      <c r="J7" s="136"/>
      <c r="K7" s="136"/>
      <c r="L7" s="136"/>
      <c r="M7" s="136"/>
      <c r="N7" s="136"/>
      <c r="O7" s="136"/>
      <c r="P7" s="136"/>
      <c r="Q7" s="136"/>
      <c r="R7" s="136"/>
      <c r="S7" s="136"/>
      <c r="T7" s="136"/>
      <c r="U7" s="136" t="s">
        <v>182</v>
      </c>
      <c r="V7" s="136"/>
      <c r="W7" s="136"/>
      <c r="X7" s="136"/>
      <c r="Y7" s="136"/>
      <c r="Z7" s="138"/>
      <c r="AA7" s="139"/>
      <c r="AB7" s="136"/>
    </row>
    <row r="8" spans="1:33" ht="45" customHeight="1" thickTop="1" thickBot="1">
      <c r="A8" s="738" t="s">
        <v>1</v>
      </c>
      <c r="B8" s="779" t="s">
        <v>2</v>
      </c>
      <c r="C8" s="774" t="s">
        <v>3</v>
      </c>
      <c r="D8" s="750" t="s">
        <v>4</v>
      </c>
      <c r="E8" s="730" t="s">
        <v>5</v>
      </c>
      <c r="F8" s="774" t="s">
        <v>6</v>
      </c>
      <c r="G8" s="730" t="s">
        <v>186</v>
      </c>
      <c r="H8" s="789" t="s">
        <v>7</v>
      </c>
      <c r="I8" s="785" t="s">
        <v>187</v>
      </c>
      <c r="J8" s="756"/>
      <c r="K8" s="756"/>
      <c r="L8" s="786"/>
      <c r="M8" s="755" t="s">
        <v>165</v>
      </c>
      <c r="N8" s="756"/>
      <c r="O8" s="756"/>
      <c r="P8" s="757"/>
      <c r="Q8" s="755" t="s">
        <v>171</v>
      </c>
      <c r="R8" s="756"/>
      <c r="S8" s="756"/>
      <c r="T8" s="757"/>
      <c r="U8" s="755" t="s">
        <v>188</v>
      </c>
      <c r="V8" s="756"/>
      <c r="W8" s="756"/>
      <c r="X8" s="757"/>
      <c r="Y8" s="758" t="s">
        <v>270</v>
      </c>
      <c r="Z8" s="758"/>
      <c r="AA8" s="758"/>
      <c r="AB8" s="759"/>
    </row>
    <row r="9" spans="1:33" ht="24.75" customHeight="1" thickTop="1">
      <c r="A9" s="739"/>
      <c r="B9" s="780"/>
      <c r="C9" s="775"/>
      <c r="D9" s="751"/>
      <c r="E9" s="731"/>
      <c r="F9" s="775"/>
      <c r="G9" s="731"/>
      <c r="H9" s="790"/>
      <c r="I9" s="604" t="s">
        <v>8</v>
      </c>
      <c r="J9" s="741" t="s">
        <v>9</v>
      </c>
      <c r="K9" s="741"/>
      <c r="L9" s="602" t="s">
        <v>127</v>
      </c>
      <c r="M9" s="787" t="s">
        <v>8</v>
      </c>
      <c r="N9" s="741" t="s">
        <v>9</v>
      </c>
      <c r="O9" s="741"/>
      <c r="P9" s="602" t="s">
        <v>127</v>
      </c>
      <c r="Q9" s="604" t="s">
        <v>8</v>
      </c>
      <c r="R9" s="741" t="s">
        <v>9</v>
      </c>
      <c r="S9" s="741"/>
      <c r="T9" s="602" t="s">
        <v>127</v>
      </c>
      <c r="U9" s="604" t="s">
        <v>8</v>
      </c>
      <c r="V9" s="741" t="s">
        <v>9</v>
      </c>
      <c r="W9" s="741"/>
      <c r="X9" s="602" t="s">
        <v>127</v>
      </c>
      <c r="Y9" s="753" t="s">
        <v>15</v>
      </c>
      <c r="Z9" s="741" t="s">
        <v>82</v>
      </c>
      <c r="AA9" s="741"/>
      <c r="AB9" s="742"/>
    </row>
    <row r="10" spans="1:33" ht="111.75" customHeight="1" thickBot="1">
      <c r="A10" s="740"/>
      <c r="B10" s="781"/>
      <c r="C10" s="776"/>
      <c r="D10" s="752"/>
      <c r="E10" s="732"/>
      <c r="F10" s="776"/>
      <c r="G10" s="732"/>
      <c r="H10" s="791"/>
      <c r="I10" s="605"/>
      <c r="J10" s="140" t="s">
        <v>8</v>
      </c>
      <c r="K10" s="141" t="s">
        <v>16</v>
      </c>
      <c r="L10" s="603"/>
      <c r="M10" s="788"/>
      <c r="N10" s="141" t="s">
        <v>8</v>
      </c>
      <c r="O10" s="141" t="s">
        <v>16</v>
      </c>
      <c r="P10" s="603"/>
      <c r="Q10" s="605"/>
      <c r="R10" s="142" t="s">
        <v>8</v>
      </c>
      <c r="S10" s="141" t="s">
        <v>16</v>
      </c>
      <c r="T10" s="603"/>
      <c r="U10" s="605"/>
      <c r="V10" s="142" t="s">
        <v>8</v>
      </c>
      <c r="W10" s="141" t="s">
        <v>16</v>
      </c>
      <c r="X10" s="603"/>
      <c r="Y10" s="754"/>
      <c r="Z10" s="143" t="s">
        <v>184</v>
      </c>
      <c r="AA10" s="144" t="s">
        <v>189</v>
      </c>
      <c r="AB10" s="144" t="s">
        <v>196</v>
      </c>
    </row>
    <row r="11" spans="1:33" ht="14.25" customHeight="1" thickTop="1" thickBot="1">
      <c r="A11" s="782" t="s">
        <v>49</v>
      </c>
      <c r="B11" s="783"/>
      <c r="C11" s="783"/>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c r="AB11" s="784"/>
      <c r="AD11" s="133"/>
    </row>
    <row r="12" spans="1:33" ht="14.25" customHeight="1" thickBot="1">
      <c r="A12" s="570" t="s">
        <v>10</v>
      </c>
      <c r="B12" s="766" t="s">
        <v>190</v>
      </c>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8"/>
    </row>
    <row r="13" spans="1:33" ht="14.25" customHeight="1" thickBot="1">
      <c r="A13" s="571" t="s">
        <v>10</v>
      </c>
      <c r="B13" s="569" t="s">
        <v>10</v>
      </c>
      <c r="C13" s="763" t="s">
        <v>191</v>
      </c>
      <c r="D13" s="763"/>
      <c r="E13" s="764"/>
      <c r="F13" s="764"/>
      <c r="G13" s="763"/>
      <c r="H13" s="763"/>
      <c r="I13" s="763"/>
      <c r="J13" s="763"/>
      <c r="K13" s="763"/>
      <c r="L13" s="763"/>
      <c r="M13" s="763"/>
      <c r="N13" s="763"/>
      <c r="O13" s="763"/>
      <c r="P13" s="763"/>
      <c r="Q13" s="763"/>
      <c r="R13" s="763"/>
      <c r="S13" s="763"/>
      <c r="T13" s="763"/>
      <c r="U13" s="763"/>
      <c r="V13" s="763"/>
      <c r="W13" s="763"/>
      <c r="X13" s="763"/>
      <c r="Y13" s="763"/>
      <c r="Z13" s="763"/>
      <c r="AA13" s="763"/>
      <c r="AB13" s="765"/>
    </row>
    <row r="14" spans="1:33" ht="28.5" customHeight="1">
      <c r="A14" s="568" t="s">
        <v>10</v>
      </c>
      <c r="B14" s="190" t="s">
        <v>10</v>
      </c>
      <c r="C14" s="567" t="s">
        <v>10</v>
      </c>
      <c r="D14" s="761" t="s">
        <v>150</v>
      </c>
      <c r="E14" s="761"/>
      <c r="F14" s="761"/>
      <c r="G14" s="761"/>
      <c r="H14" s="761"/>
      <c r="I14" s="761"/>
      <c r="J14" s="761"/>
      <c r="K14" s="761"/>
      <c r="L14" s="761"/>
      <c r="M14" s="761"/>
      <c r="N14" s="761"/>
      <c r="O14" s="761"/>
      <c r="P14" s="761"/>
      <c r="Q14" s="761"/>
      <c r="R14" s="761"/>
      <c r="S14" s="761"/>
      <c r="T14" s="761"/>
      <c r="U14" s="761"/>
      <c r="V14" s="761"/>
      <c r="W14" s="761"/>
      <c r="X14" s="762"/>
      <c r="Y14" s="563"/>
      <c r="Z14" s="191"/>
      <c r="AA14" s="191"/>
      <c r="AB14" s="192"/>
    </row>
    <row r="15" spans="1:33" ht="70.5" customHeight="1">
      <c r="A15" s="193"/>
      <c r="B15" s="180"/>
      <c r="C15" s="194"/>
      <c r="D15" s="195" t="s">
        <v>136</v>
      </c>
      <c r="E15" s="196" t="s">
        <v>125</v>
      </c>
      <c r="F15" s="196" t="s">
        <v>125</v>
      </c>
      <c r="G15" s="196" t="s">
        <v>250</v>
      </c>
      <c r="H15" s="197" t="s">
        <v>51</v>
      </c>
      <c r="I15" s="198">
        <v>118.9</v>
      </c>
      <c r="J15" s="199">
        <v>118.9</v>
      </c>
      <c r="K15" s="199">
        <v>90</v>
      </c>
      <c r="L15" s="200"/>
      <c r="M15" s="201">
        <v>131.30000000000001</v>
      </c>
      <c r="N15" s="202">
        <v>131.30000000000001</v>
      </c>
      <c r="O15" s="202">
        <v>99.4</v>
      </c>
      <c r="P15" s="203"/>
      <c r="Q15" s="562">
        <v>137.9</v>
      </c>
      <c r="R15" s="204">
        <f>N15*1.05</f>
        <v>137.86500000000001</v>
      </c>
      <c r="S15" s="204">
        <f>O15*1.05</f>
        <v>104.37</v>
      </c>
      <c r="T15" s="205"/>
      <c r="U15" s="206">
        <f>Q38*1.05</f>
        <v>5344.8465000000015</v>
      </c>
      <c r="V15" s="204">
        <f>R15*1.05</f>
        <v>144.75825</v>
      </c>
      <c r="W15" s="204">
        <f>S15*1.05</f>
        <v>109.58850000000001</v>
      </c>
      <c r="X15" s="205"/>
      <c r="Y15" s="207" t="s">
        <v>145</v>
      </c>
      <c r="Z15" s="208">
        <v>39</v>
      </c>
      <c r="AA15" s="208">
        <v>39</v>
      </c>
      <c r="AB15" s="208">
        <v>39</v>
      </c>
    </row>
    <row r="16" spans="1:33" ht="69" customHeight="1">
      <c r="A16" s="193"/>
      <c r="B16" s="180"/>
      <c r="C16" s="194"/>
      <c r="D16" s="195" t="s">
        <v>137</v>
      </c>
      <c r="E16" s="196" t="s">
        <v>55</v>
      </c>
      <c r="F16" s="196" t="s">
        <v>55</v>
      </c>
      <c r="G16" s="196" t="s">
        <v>250</v>
      </c>
      <c r="H16" s="197" t="s">
        <v>51</v>
      </c>
      <c r="I16" s="198">
        <v>15.6</v>
      </c>
      <c r="J16" s="199">
        <v>15.6</v>
      </c>
      <c r="K16" s="199">
        <v>11.452</v>
      </c>
      <c r="L16" s="200"/>
      <c r="M16" s="201"/>
      <c r="N16" s="202"/>
      <c r="O16" s="202"/>
      <c r="P16" s="203"/>
      <c r="Q16" s="206">
        <f t="shared" ref="Q16:Q37" si="0">M16*1.05</f>
        <v>0</v>
      </c>
      <c r="R16" s="204"/>
      <c r="S16" s="204"/>
      <c r="T16" s="205"/>
      <c r="U16" s="206"/>
      <c r="V16" s="204"/>
      <c r="W16" s="204"/>
      <c r="X16" s="205"/>
      <c r="Y16" s="207"/>
      <c r="Z16" s="208"/>
      <c r="AA16" s="208"/>
      <c r="AB16" s="208"/>
    </row>
    <row r="17" spans="1:28" ht="65.25" customHeight="1">
      <c r="A17" s="193"/>
      <c r="B17" s="180"/>
      <c r="C17" s="194"/>
      <c r="D17" s="195" t="s">
        <v>120</v>
      </c>
      <c r="E17" s="196" t="s">
        <v>56</v>
      </c>
      <c r="F17" s="196" t="s">
        <v>56</v>
      </c>
      <c r="G17" s="196" t="s">
        <v>250</v>
      </c>
      <c r="H17" s="197" t="s">
        <v>51</v>
      </c>
      <c r="I17" s="198">
        <v>44.6</v>
      </c>
      <c r="J17" s="199">
        <v>44.6</v>
      </c>
      <c r="K17" s="199">
        <v>3.3</v>
      </c>
      <c r="L17" s="200"/>
      <c r="M17" s="201">
        <v>62.8</v>
      </c>
      <c r="N17" s="202">
        <v>62.8</v>
      </c>
      <c r="O17" s="202">
        <v>46.8</v>
      </c>
      <c r="P17" s="209"/>
      <c r="Q17" s="206">
        <f t="shared" si="0"/>
        <v>65.94</v>
      </c>
      <c r="R17" s="204">
        <f>N17*1.05</f>
        <v>65.94</v>
      </c>
      <c r="S17" s="204">
        <f>O17*1.05</f>
        <v>49.14</v>
      </c>
      <c r="T17" s="210"/>
      <c r="U17" s="206">
        <f t="shared" ref="U17:U37" si="1">Q17*1.05</f>
        <v>69.236999999999995</v>
      </c>
      <c r="V17" s="204">
        <f t="shared" ref="V17:V37" si="2">R17*1.05</f>
        <v>69.236999999999995</v>
      </c>
      <c r="W17" s="204">
        <f t="shared" ref="W17:W33" si="3">S17*1.05</f>
        <v>51.597000000000001</v>
      </c>
      <c r="X17" s="210"/>
      <c r="Y17" s="207"/>
      <c r="Z17" s="208">
        <v>71</v>
      </c>
      <c r="AA17" s="208">
        <v>71</v>
      </c>
      <c r="AB17" s="208">
        <v>71</v>
      </c>
    </row>
    <row r="18" spans="1:28" ht="60.75" customHeight="1">
      <c r="A18" s="193"/>
      <c r="B18" s="180"/>
      <c r="C18" s="194"/>
      <c r="D18" s="195" t="s">
        <v>110</v>
      </c>
      <c r="E18" s="196" t="s">
        <v>57</v>
      </c>
      <c r="F18" s="196" t="s">
        <v>57</v>
      </c>
      <c r="G18" s="196" t="s">
        <v>250</v>
      </c>
      <c r="H18" s="197" t="s">
        <v>51</v>
      </c>
      <c r="I18" s="198">
        <v>118.7</v>
      </c>
      <c r="J18" s="199">
        <v>118.7</v>
      </c>
      <c r="K18" s="199">
        <v>86.7</v>
      </c>
      <c r="L18" s="200"/>
      <c r="M18" s="201">
        <v>124.1</v>
      </c>
      <c r="N18" s="202">
        <v>124.1</v>
      </c>
      <c r="O18" s="202">
        <v>92.3</v>
      </c>
      <c r="P18" s="209"/>
      <c r="Q18" s="206">
        <f t="shared" si="0"/>
        <v>130.30500000000001</v>
      </c>
      <c r="R18" s="204">
        <f t="shared" ref="R18:R37" si="4">N18*1.05</f>
        <v>130.30500000000001</v>
      </c>
      <c r="S18" s="204">
        <f t="shared" ref="S18:S33" si="5">O18*1.05</f>
        <v>96.915000000000006</v>
      </c>
      <c r="T18" s="210"/>
      <c r="U18" s="206">
        <f t="shared" si="1"/>
        <v>136.82025000000002</v>
      </c>
      <c r="V18" s="204">
        <f t="shared" si="2"/>
        <v>136.82025000000002</v>
      </c>
      <c r="W18" s="204">
        <f t="shared" si="3"/>
        <v>101.76075000000002</v>
      </c>
      <c r="X18" s="210"/>
      <c r="Y18" s="207"/>
      <c r="Z18" s="208">
        <v>150</v>
      </c>
      <c r="AA18" s="208">
        <v>150</v>
      </c>
      <c r="AB18" s="208">
        <v>150</v>
      </c>
    </row>
    <row r="19" spans="1:28" ht="57.75" customHeight="1">
      <c r="A19" s="193"/>
      <c r="B19" s="180"/>
      <c r="C19" s="194"/>
      <c r="D19" s="195" t="s">
        <v>111</v>
      </c>
      <c r="E19" s="196" t="s">
        <v>58</v>
      </c>
      <c r="F19" s="196" t="s">
        <v>58</v>
      </c>
      <c r="G19" s="196" t="s">
        <v>250</v>
      </c>
      <c r="H19" s="197" t="s">
        <v>51</v>
      </c>
      <c r="I19" s="211">
        <v>143.6</v>
      </c>
      <c r="J19" s="212">
        <v>143.6</v>
      </c>
      <c r="K19" s="212">
        <v>104.9</v>
      </c>
      <c r="L19" s="200"/>
      <c r="M19" s="201">
        <v>153</v>
      </c>
      <c r="N19" s="202">
        <v>153</v>
      </c>
      <c r="O19" s="202">
        <v>113.7</v>
      </c>
      <c r="P19" s="209"/>
      <c r="Q19" s="206">
        <f t="shared" si="0"/>
        <v>160.65</v>
      </c>
      <c r="R19" s="204">
        <f t="shared" si="4"/>
        <v>160.65</v>
      </c>
      <c r="S19" s="204">
        <f t="shared" si="5"/>
        <v>119.38500000000001</v>
      </c>
      <c r="T19" s="210"/>
      <c r="U19" s="206">
        <f t="shared" si="1"/>
        <v>168.6825</v>
      </c>
      <c r="V19" s="204">
        <f t="shared" si="2"/>
        <v>168.6825</v>
      </c>
      <c r="W19" s="204">
        <f t="shared" si="3"/>
        <v>125.35425000000001</v>
      </c>
      <c r="X19" s="210"/>
      <c r="Y19" s="207"/>
      <c r="Z19" s="208">
        <v>182</v>
      </c>
      <c r="AA19" s="208">
        <v>182</v>
      </c>
      <c r="AB19" s="208">
        <v>182</v>
      </c>
    </row>
    <row r="20" spans="1:28" ht="66" customHeight="1">
      <c r="A20" s="795"/>
      <c r="B20" s="727"/>
      <c r="C20" s="796"/>
      <c r="D20" s="195" t="s">
        <v>138</v>
      </c>
      <c r="E20" s="196" t="s">
        <v>59</v>
      </c>
      <c r="F20" s="196" t="s">
        <v>59</v>
      </c>
      <c r="G20" s="196" t="s">
        <v>250</v>
      </c>
      <c r="H20" s="197" t="s">
        <v>51</v>
      </c>
      <c r="I20" s="198">
        <v>124</v>
      </c>
      <c r="J20" s="199">
        <v>1240</v>
      </c>
      <c r="K20" s="199">
        <v>90.6</v>
      </c>
      <c r="L20" s="200"/>
      <c r="M20" s="201">
        <v>130.69999999999999</v>
      </c>
      <c r="N20" s="202">
        <v>130.69999999999999</v>
      </c>
      <c r="O20" s="202">
        <v>97.2</v>
      </c>
      <c r="P20" s="209"/>
      <c r="Q20" s="206">
        <f t="shared" si="0"/>
        <v>137.23499999999999</v>
      </c>
      <c r="R20" s="204">
        <f t="shared" si="4"/>
        <v>137.23499999999999</v>
      </c>
      <c r="S20" s="204">
        <f t="shared" si="5"/>
        <v>102.06</v>
      </c>
      <c r="T20" s="210"/>
      <c r="U20" s="206">
        <f t="shared" si="1"/>
        <v>144.09674999999999</v>
      </c>
      <c r="V20" s="204">
        <f t="shared" si="2"/>
        <v>144.09674999999999</v>
      </c>
      <c r="W20" s="204">
        <f t="shared" si="3"/>
        <v>107.16300000000001</v>
      </c>
      <c r="X20" s="210"/>
      <c r="Y20" s="207"/>
      <c r="Z20" s="208">
        <v>152</v>
      </c>
      <c r="AA20" s="208">
        <v>152</v>
      </c>
      <c r="AB20" s="208">
        <v>152</v>
      </c>
    </row>
    <row r="21" spans="1:28" ht="58.5" customHeight="1">
      <c r="A21" s="795"/>
      <c r="B21" s="727"/>
      <c r="C21" s="796"/>
      <c r="D21" s="195" t="s">
        <v>113</v>
      </c>
      <c r="E21" s="196" t="s">
        <v>60</v>
      </c>
      <c r="F21" s="196" t="s">
        <v>60</v>
      </c>
      <c r="G21" s="196" t="s">
        <v>250</v>
      </c>
      <c r="H21" s="197" t="s">
        <v>51</v>
      </c>
      <c r="I21" s="198">
        <v>696.4</v>
      </c>
      <c r="J21" s="199">
        <v>690.4</v>
      </c>
      <c r="K21" s="199">
        <v>690.4</v>
      </c>
      <c r="L21" s="200">
        <v>6</v>
      </c>
      <c r="M21" s="201">
        <v>678.5</v>
      </c>
      <c r="N21" s="202">
        <v>678.5</v>
      </c>
      <c r="O21" s="202">
        <v>509.3</v>
      </c>
      <c r="P21" s="209"/>
      <c r="Q21" s="206">
        <f t="shared" si="0"/>
        <v>712.42500000000007</v>
      </c>
      <c r="R21" s="204">
        <f t="shared" si="4"/>
        <v>712.42500000000007</v>
      </c>
      <c r="S21" s="204">
        <f t="shared" si="5"/>
        <v>534.76499999999999</v>
      </c>
      <c r="T21" s="210"/>
      <c r="U21" s="206">
        <f t="shared" si="1"/>
        <v>748.0462500000001</v>
      </c>
      <c r="V21" s="204">
        <f t="shared" si="2"/>
        <v>748.0462500000001</v>
      </c>
      <c r="W21" s="204">
        <f t="shared" si="3"/>
        <v>561.50324999999998</v>
      </c>
      <c r="X21" s="210"/>
      <c r="Y21" s="207"/>
      <c r="Z21" s="208">
        <v>493</v>
      </c>
      <c r="AA21" s="208">
        <v>493</v>
      </c>
      <c r="AB21" s="208">
        <v>493</v>
      </c>
    </row>
    <row r="22" spans="1:28" ht="72.75" customHeight="1">
      <c r="A22" s="795"/>
      <c r="B22" s="727"/>
      <c r="C22" s="796"/>
      <c r="D22" s="195" t="s">
        <v>166</v>
      </c>
      <c r="E22" s="196" t="s">
        <v>61</v>
      </c>
      <c r="F22" s="196" t="s">
        <v>61</v>
      </c>
      <c r="G22" s="196" t="s">
        <v>250</v>
      </c>
      <c r="H22" s="197" t="s">
        <v>51</v>
      </c>
      <c r="I22" s="198">
        <v>430.1</v>
      </c>
      <c r="J22" s="199">
        <v>430.1</v>
      </c>
      <c r="K22" s="199">
        <v>321.5</v>
      </c>
      <c r="L22" s="200"/>
      <c r="M22" s="201">
        <v>416.8</v>
      </c>
      <c r="N22" s="202">
        <v>416.8</v>
      </c>
      <c r="O22" s="202">
        <v>311.8</v>
      </c>
      <c r="P22" s="209"/>
      <c r="Q22" s="206">
        <f t="shared" si="0"/>
        <v>437.64000000000004</v>
      </c>
      <c r="R22" s="204">
        <f t="shared" si="4"/>
        <v>437.64000000000004</v>
      </c>
      <c r="S22" s="204">
        <f t="shared" si="5"/>
        <v>327.39000000000004</v>
      </c>
      <c r="T22" s="210"/>
      <c r="U22" s="206">
        <f t="shared" si="1"/>
        <v>459.52200000000005</v>
      </c>
      <c r="V22" s="204">
        <f t="shared" si="2"/>
        <v>459.52200000000005</v>
      </c>
      <c r="W22" s="204">
        <f t="shared" si="3"/>
        <v>343.75950000000006</v>
      </c>
      <c r="X22" s="210"/>
      <c r="Y22" s="207"/>
      <c r="Z22" s="208">
        <v>370</v>
      </c>
      <c r="AA22" s="208">
        <v>370</v>
      </c>
      <c r="AB22" s="208">
        <v>370</v>
      </c>
    </row>
    <row r="23" spans="1:28" ht="83.25" customHeight="1">
      <c r="A23" s="193"/>
      <c r="B23" s="180"/>
      <c r="C23" s="194"/>
      <c r="D23" s="195" t="s">
        <v>257</v>
      </c>
      <c r="E23" s="196" t="s">
        <v>62</v>
      </c>
      <c r="F23" s="196" t="s">
        <v>62</v>
      </c>
      <c r="G23" s="196" t="s">
        <v>250</v>
      </c>
      <c r="H23" s="197" t="s">
        <v>51</v>
      </c>
      <c r="I23" s="198">
        <v>464.1</v>
      </c>
      <c r="J23" s="199">
        <v>464.1</v>
      </c>
      <c r="K23" s="199">
        <v>345.1</v>
      </c>
      <c r="L23" s="200"/>
      <c r="M23" s="201">
        <v>431.9</v>
      </c>
      <c r="N23" s="202">
        <v>431.9</v>
      </c>
      <c r="O23" s="202">
        <v>324.39999999999998</v>
      </c>
      <c r="P23" s="209"/>
      <c r="Q23" s="206">
        <f t="shared" si="0"/>
        <v>453.495</v>
      </c>
      <c r="R23" s="204">
        <f t="shared" si="4"/>
        <v>453.495</v>
      </c>
      <c r="S23" s="204">
        <f t="shared" si="5"/>
        <v>340.62</v>
      </c>
      <c r="T23" s="210"/>
      <c r="U23" s="206">
        <f t="shared" si="1"/>
        <v>476.16975000000002</v>
      </c>
      <c r="V23" s="204">
        <f t="shared" si="2"/>
        <v>476.16975000000002</v>
      </c>
      <c r="W23" s="204">
        <f t="shared" si="3"/>
        <v>357.65100000000001</v>
      </c>
      <c r="X23" s="210"/>
      <c r="Y23" s="207"/>
      <c r="Z23" s="208">
        <v>303</v>
      </c>
      <c r="AA23" s="208">
        <v>303</v>
      </c>
      <c r="AB23" s="208">
        <v>303</v>
      </c>
    </row>
    <row r="24" spans="1:28" ht="90.75" customHeight="1">
      <c r="A24" s="193"/>
      <c r="B24" s="180"/>
      <c r="C24" s="194"/>
      <c r="D24" s="195" t="s">
        <v>258</v>
      </c>
      <c r="E24" s="196" t="s">
        <v>63</v>
      </c>
      <c r="F24" s="196" t="s">
        <v>63</v>
      </c>
      <c r="G24" s="196" t="s">
        <v>250</v>
      </c>
      <c r="H24" s="197" t="s">
        <v>51</v>
      </c>
      <c r="I24" s="198">
        <v>533</v>
      </c>
      <c r="J24" s="199">
        <v>533</v>
      </c>
      <c r="K24" s="199">
        <v>397</v>
      </c>
      <c r="L24" s="200"/>
      <c r="M24" s="201">
        <v>483.7</v>
      </c>
      <c r="N24" s="202">
        <v>483.7</v>
      </c>
      <c r="O24" s="202">
        <v>363.7</v>
      </c>
      <c r="P24" s="209"/>
      <c r="Q24" s="206">
        <f t="shared" si="0"/>
        <v>507.88499999999999</v>
      </c>
      <c r="R24" s="204">
        <f t="shared" si="4"/>
        <v>507.88499999999999</v>
      </c>
      <c r="S24" s="204">
        <f t="shared" si="5"/>
        <v>381.88499999999999</v>
      </c>
      <c r="T24" s="210"/>
      <c r="U24" s="206">
        <f t="shared" si="1"/>
        <v>533.27925000000005</v>
      </c>
      <c r="V24" s="204">
        <f t="shared" si="2"/>
        <v>533.27925000000005</v>
      </c>
      <c r="W24" s="204">
        <f t="shared" si="3"/>
        <v>400.97924999999998</v>
      </c>
      <c r="X24" s="210"/>
      <c r="Y24" s="207"/>
      <c r="Z24" s="208">
        <v>306</v>
      </c>
      <c r="AA24" s="208">
        <v>306</v>
      </c>
      <c r="AB24" s="208">
        <v>306</v>
      </c>
    </row>
    <row r="25" spans="1:28" ht="74.25" customHeight="1">
      <c r="A25" s="193"/>
      <c r="B25" s="180"/>
      <c r="C25" s="194"/>
      <c r="D25" s="213" t="s">
        <v>139</v>
      </c>
      <c r="E25" s="196" t="s">
        <v>64</v>
      </c>
      <c r="F25" s="196" t="s">
        <v>64</v>
      </c>
      <c r="G25" s="196" t="s">
        <v>250</v>
      </c>
      <c r="H25" s="197" t="s">
        <v>51</v>
      </c>
      <c r="I25" s="198">
        <v>878.8</v>
      </c>
      <c r="J25" s="199">
        <v>878.8</v>
      </c>
      <c r="K25" s="199">
        <v>878.8</v>
      </c>
      <c r="L25" s="200"/>
      <c r="M25" s="201">
        <v>804.3</v>
      </c>
      <c r="N25" s="202">
        <v>804.3</v>
      </c>
      <c r="O25" s="202">
        <v>602.70000000000005</v>
      </c>
      <c r="P25" s="209"/>
      <c r="Q25" s="206">
        <f t="shared" si="0"/>
        <v>844.51499999999999</v>
      </c>
      <c r="R25" s="204">
        <f t="shared" si="4"/>
        <v>844.51499999999999</v>
      </c>
      <c r="S25" s="204">
        <f t="shared" si="5"/>
        <v>632.83500000000004</v>
      </c>
      <c r="T25" s="210"/>
      <c r="U25" s="206">
        <f t="shared" si="1"/>
        <v>886.74075000000005</v>
      </c>
      <c r="V25" s="204">
        <f t="shared" si="2"/>
        <v>886.74075000000005</v>
      </c>
      <c r="W25" s="204">
        <f t="shared" si="3"/>
        <v>664.47675000000004</v>
      </c>
      <c r="X25" s="210"/>
      <c r="Y25" s="207"/>
      <c r="Z25" s="208">
        <v>744</v>
      </c>
      <c r="AA25" s="208">
        <v>744</v>
      </c>
      <c r="AB25" s="208">
        <v>744</v>
      </c>
    </row>
    <row r="26" spans="1:28" ht="104.25" customHeight="1">
      <c r="A26" s="193"/>
      <c r="B26" s="180"/>
      <c r="C26" s="194"/>
      <c r="D26" s="195" t="s">
        <v>179</v>
      </c>
      <c r="E26" s="214" t="s">
        <v>65</v>
      </c>
      <c r="F26" s="214" t="s">
        <v>65</v>
      </c>
      <c r="G26" s="196" t="s">
        <v>250</v>
      </c>
      <c r="H26" s="197" t="s">
        <v>51</v>
      </c>
      <c r="I26" s="198">
        <v>249.6</v>
      </c>
      <c r="J26" s="199">
        <v>249.6</v>
      </c>
      <c r="K26" s="199">
        <v>186</v>
      </c>
      <c r="L26" s="200"/>
      <c r="M26" s="201">
        <v>256.5</v>
      </c>
      <c r="N26" s="202">
        <v>256.5</v>
      </c>
      <c r="O26" s="202">
        <v>192.9</v>
      </c>
      <c r="P26" s="209"/>
      <c r="Q26" s="206">
        <f t="shared" si="0"/>
        <v>269.32499999999999</v>
      </c>
      <c r="R26" s="204">
        <f t="shared" si="4"/>
        <v>269.32499999999999</v>
      </c>
      <c r="S26" s="204">
        <f t="shared" si="5"/>
        <v>202.54500000000002</v>
      </c>
      <c r="T26" s="210"/>
      <c r="U26" s="206">
        <f t="shared" si="1"/>
        <v>282.79124999999999</v>
      </c>
      <c r="V26" s="204">
        <f t="shared" si="2"/>
        <v>282.79124999999999</v>
      </c>
      <c r="W26" s="204">
        <f t="shared" si="3"/>
        <v>212.67225000000002</v>
      </c>
      <c r="X26" s="210"/>
      <c r="Y26" s="207"/>
      <c r="Z26" s="208">
        <v>157</v>
      </c>
      <c r="AA26" s="208">
        <v>157</v>
      </c>
      <c r="AB26" s="208">
        <v>157</v>
      </c>
    </row>
    <row r="27" spans="1:28" ht="58.5" customHeight="1">
      <c r="A27" s="193"/>
      <c r="B27" s="180"/>
      <c r="C27" s="194"/>
      <c r="D27" s="195" t="s">
        <v>167</v>
      </c>
      <c r="E27" s="196" t="s">
        <v>66</v>
      </c>
      <c r="F27" s="196" t="s">
        <v>66</v>
      </c>
      <c r="G27" s="196" t="s">
        <v>250</v>
      </c>
      <c r="H27" s="197" t="s">
        <v>51</v>
      </c>
      <c r="I27" s="198">
        <v>269</v>
      </c>
      <c r="J27" s="199">
        <v>269</v>
      </c>
      <c r="K27" s="199">
        <v>201.2</v>
      </c>
      <c r="L27" s="200"/>
      <c r="M27" s="201">
        <v>276.10000000000002</v>
      </c>
      <c r="N27" s="202">
        <v>276.10000000000002</v>
      </c>
      <c r="O27" s="202">
        <v>207.2</v>
      </c>
      <c r="P27" s="203"/>
      <c r="Q27" s="206">
        <f t="shared" si="0"/>
        <v>289.90500000000003</v>
      </c>
      <c r="R27" s="204">
        <f t="shared" si="4"/>
        <v>289.90500000000003</v>
      </c>
      <c r="S27" s="204">
        <f t="shared" si="5"/>
        <v>217.56</v>
      </c>
      <c r="T27" s="205"/>
      <c r="U27" s="206">
        <f t="shared" si="1"/>
        <v>304.40025000000003</v>
      </c>
      <c r="V27" s="204">
        <f t="shared" si="2"/>
        <v>304.40025000000003</v>
      </c>
      <c r="W27" s="204">
        <f t="shared" si="3"/>
        <v>228.43800000000002</v>
      </c>
      <c r="X27" s="205"/>
      <c r="Y27" s="207"/>
      <c r="Z27" s="208">
        <v>203</v>
      </c>
      <c r="AA27" s="208">
        <v>203</v>
      </c>
      <c r="AB27" s="208">
        <v>203</v>
      </c>
    </row>
    <row r="28" spans="1:28" ht="60.75" customHeight="1">
      <c r="A28" s="193"/>
      <c r="B28" s="180"/>
      <c r="C28" s="194"/>
      <c r="D28" s="195" t="s">
        <v>168</v>
      </c>
      <c r="E28" s="196" t="s">
        <v>67</v>
      </c>
      <c r="F28" s="196" t="s">
        <v>67</v>
      </c>
      <c r="G28" s="196" t="s">
        <v>250</v>
      </c>
      <c r="H28" s="197" t="s">
        <v>51</v>
      </c>
      <c r="I28" s="198">
        <v>262.39999999999998</v>
      </c>
      <c r="J28" s="199">
        <v>262.39999999999998</v>
      </c>
      <c r="K28" s="199">
        <v>196</v>
      </c>
      <c r="L28" s="200"/>
      <c r="M28" s="201">
        <f>SUM(N28+P28)</f>
        <v>249.1</v>
      </c>
      <c r="N28" s="202">
        <v>249.1</v>
      </c>
      <c r="O28" s="202">
        <v>187.8</v>
      </c>
      <c r="P28" s="209"/>
      <c r="Q28" s="206">
        <f t="shared" si="0"/>
        <v>261.55500000000001</v>
      </c>
      <c r="R28" s="204">
        <f t="shared" si="4"/>
        <v>261.55500000000001</v>
      </c>
      <c r="S28" s="204">
        <f t="shared" si="5"/>
        <v>197.19000000000003</v>
      </c>
      <c r="T28" s="205"/>
      <c r="U28" s="206">
        <f t="shared" si="1"/>
        <v>274.63275000000004</v>
      </c>
      <c r="V28" s="204">
        <f t="shared" si="2"/>
        <v>274.63275000000004</v>
      </c>
      <c r="W28" s="204">
        <f t="shared" si="3"/>
        <v>207.04950000000002</v>
      </c>
      <c r="X28" s="205"/>
      <c r="Y28" s="207"/>
      <c r="Z28" s="208">
        <v>131</v>
      </c>
      <c r="AA28" s="208">
        <v>131</v>
      </c>
      <c r="AB28" s="208">
        <v>131</v>
      </c>
    </row>
    <row r="29" spans="1:28" ht="44.25" customHeight="1">
      <c r="A29" s="795"/>
      <c r="B29" s="727"/>
      <c r="C29" s="796"/>
      <c r="D29" s="195" t="s">
        <v>259</v>
      </c>
      <c r="E29" s="196" t="s">
        <v>68</v>
      </c>
      <c r="F29" s="196" t="s">
        <v>68</v>
      </c>
      <c r="G29" s="196" t="s">
        <v>250</v>
      </c>
      <c r="H29" s="197" t="s">
        <v>51</v>
      </c>
      <c r="I29" s="198">
        <v>149.43899999999999</v>
      </c>
      <c r="J29" s="199">
        <v>149.4</v>
      </c>
      <c r="K29" s="199">
        <v>111.8</v>
      </c>
      <c r="L29" s="200"/>
      <c r="M29" s="201">
        <v>146.19999999999999</v>
      </c>
      <c r="N29" s="202">
        <v>146.19999999999999</v>
      </c>
      <c r="O29" s="202">
        <v>110.3</v>
      </c>
      <c r="P29" s="203"/>
      <c r="Q29" s="206">
        <f t="shared" si="0"/>
        <v>153.51</v>
      </c>
      <c r="R29" s="204">
        <f t="shared" si="4"/>
        <v>153.51</v>
      </c>
      <c r="S29" s="204">
        <f t="shared" si="5"/>
        <v>115.815</v>
      </c>
      <c r="T29" s="205"/>
      <c r="U29" s="206">
        <f t="shared" si="1"/>
        <v>161.18549999999999</v>
      </c>
      <c r="V29" s="204">
        <f t="shared" si="2"/>
        <v>161.18549999999999</v>
      </c>
      <c r="W29" s="204">
        <f t="shared" si="3"/>
        <v>121.60575</v>
      </c>
      <c r="X29" s="205"/>
      <c r="Y29" s="207"/>
      <c r="Z29" s="208">
        <v>68</v>
      </c>
      <c r="AA29" s="208">
        <v>68</v>
      </c>
      <c r="AB29" s="208">
        <v>68</v>
      </c>
    </row>
    <row r="30" spans="1:28" ht="53.25" customHeight="1">
      <c r="A30" s="795"/>
      <c r="B30" s="727"/>
      <c r="C30" s="796"/>
      <c r="D30" s="195" t="s">
        <v>147</v>
      </c>
      <c r="E30" s="196" t="s">
        <v>148</v>
      </c>
      <c r="F30" s="196" t="s">
        <v>148</v>
      </c>
      <c r="G30" s="196" t="s">
        <v>250</v>
      </c>
      <c r="H30" s="197" t="s">
        <v>51</v>
      </c>
      <c r="I30" s="211">
        <v>66.7</v>
      </c>
      <c r="J30" s="212">
        <v>66.7</v>
      </c>
      <c r="K30" s="199">
        <v>50.1</v>
      </c>
      <c r="L30" s="200"/>
      <c r="M30" s="201">
        <v>59.5</v>
      </c>
      <c r="N30" s="215">
        <v>59.5</v>
      </c>
      <c r="O30" s="202">
        <v>44.7</v>
      </c>
      <c r="P30" s="203"/>
      <c r="Q30" s="206">
        <f t="shared" si="0"/>
        <v>62.475000000000001</v>
      </c>
      <c r="R30" s="204">
        <f t="shared" si="4"/>
        <v>62.475000000000001</v>
      </c>
      <c r="S30" s="204">
        <f t="shared" si="5"/>
        <v>46.935000000000002</v>
      </c>
      <c r="T30" s="205"/>
      <c r="U30" s="206">
        <f t="shared" si="1"/>
        <v>65.59875000000001</v>
      </c>
      <c r="V30" s="204">
        <f t="shared" si="2"/>
        <v>65.59875000000001</v>
      </c>
      <c r="W30" s="204">
        <f t="shared" si="3"/>
        <v>49.281750000000002</v>
      </c>
      <c r="X30" s="205"/>
      <c r="Y30" s="207"/>
      <c r="Z30" s="208">
        <v>43</v>
      </c>
      <c r="AA30" s="208">
        <v>43</v>
      </c>
      <c r="AB30" s="208">
        <v>43</v>
      </c>
    </row>
    <row r="31" spans="1:28" ht="69" customHeight="1">
      <c r="A31" s="193"/>
      <c r="B31" s="180"/>
      <c r="C31" s="194"/>
      <c r="D31" s="195" t="s">
        <v>260</v>
      </c>
      <c r="E31" s="196" t="s">
        <v>69</v>
      </c>
      <c r="F31" s="196" t="s">
        <v>69</v>
      </c>
      <c r="G31" s="196" t="s">
        <v>250</v>
      </c>
      <c r="H31" s="197" t="s">
        <v>51</v>
      </c>
      <c r="I31" s="198">
        <v>127.5</v>
      </c>
      <c r="J31" s="199">
        <v>127.5</v>
      </c>
      <c r="K31" s="199">
        <v>95.6</v>
      </c>
      <c r="L31" s="200"/>
      <c r="M31" s="201">
        <v>108</v>
      </c>
      <c r="N31" s="202">
        <v>108</v>
      </c>
      <c r="O31" s="202">
        <v>80.900000000000006</v>
      </c>
      <c r="P31" s="209"/>
      <c r="Q31" s="206">
        <f t="shared" si="0"/>
        <v>113.4</v>
      </c>
      <c r="R31" s="204">
        <f t="shared" si="4"/>
        <v>113.4</v>
      </c>
      <c r="S31" s="204">
        <f t="shared" si="5"/>
        <v>84.945000000000007</v>
      </c>
      <c r="T31" s="210"/>
      <c r="U31" s="206">
        <f t="shared" si="1"/>
        <v>119.07000000000001</v>
      </c>
      <c r="V31" s="204">
        <f t="shared" si="2"/>
        <v>119.07000000000001</v>
      </c>
      <c r="W31" s="204">
        <f t="shared" si="3"/>
        <v>89.192250000000016</v>
      </c>
      <c r="X31" s="210"/>
      <c r="Y31" s="207"/>
      <c r="Z31" s="208">
        <v>89</v>
      </c>
      <c r="AA31" s="208">
        <v>89</v>
      </c>
      <c r="AB31" s="208">
        <v>89</v>
      </c>
    </row>
    <row r="32" spans="1:28" ht="58.5" customHeight="1">
      <c r="A32" s="193"/>
      <c r="B32" s="180"/>
      <c r="C32" s="194"/>
      <c r="D32" s="195" t="s">
        <v>261</v>
      </c>
      <c r="E32" s="196" t="s">
        <v>70</v>
      </c>
      <c r="F32" s="196" t="s">
        <v>70</v>
      </c>
      <c r="G32" s="196" t="s">
        <v>250</v>
      </c>
      <c r="H32" s="197" t="s">
        <v>51</v>
      </c>
      <c r="I32" s="216">
        <v>26.6</v>
      </c>
      <c r="J32" s="217">
        <v>26.6</v>
      </c>
      <c r="K32" s="217">
        <v>20.3</v>
      </c>
      <c r="L32" s="218"/>
      <c r="M32" s="201">
        <v>24.9</v>
      </c>
      <c r="N32" s="219">
        <v>24.9</v>
      </c>
      <c r="O32" s="219">
        <v>19</v>
      </c>
      <c r="P32" s="220"/>
      <c r="Q32" s="206">
        <f t="shared" si="0"/>
        <v>26.145</v>
      </c>
      <c r="R32" s="204">
        <f t="shared" si="4"/>
        <v>26.145</v>
      </c>
      <c r="S32" s="204">
        <f t="shared" si="5"/>
        <v>19.95</v>
      </c>
      <c r="T32" s="221"/>
      <c r="U32" s="206">
        <f t="shared" si="1"/>
        <v>27.452249999999999</v>
      </c>
      <c r="V32" s="204">
        <f t="shared" si="2"/>
        <v>27.452249999999999</v>
      </c>
      <c r="W32" s="204">
        <f t="shared" si="3"/>
        <v>20.947500000000002</v>
      </c>
      <c r="X32" s="221"/>
      <c r="Y32" s="207"/>
      <c r="Z32" s="208">
        <v>310</v>
      </c>
      <c r="AA32" s="208">
        <v>310</v>
      </c>
      <c r="AB32" s="208">
        <v>310</v>
      </c>
    </row>
    <row r="33" spans="1:31" ht="60" customHeight="1">
      <c r="A33" s="193"/>
      <c r="B33" s="180"/>
      <c r="C33" s="194"/>
      <c r="D33" s="195" t="s">
        <v>140</v>
      </c>
      <c r="E33" s="196" t="s">
        <v>71</v>
      </c>
      <c r="F33" s="196" t="s">
        <v>71</v>
      </c>
      <c r="G33" s="196" t="s">
        <v>250</v>
      </c>
      <c r="H33" s="197" t="s">
        <v>51</v>
      </c>
      <c r="I33" s="216">
        <v>26.6</v>
      </c>
      <c r="J33" s="217">
        <v>26.6</v>
      </c>
      <c r="K33" s="217">
        <v>20.3</v>
      </c>
      <c r="L33" s="218"/>
      <c r="M33" s="201">
        <v>24.9</v>
      </c>
      <c r="N33" s="219">
        <v>24.9</v>
      </c>
      <c r="O33" s="219">
        <v>19</v>
      </c>
      <c r="P33" s="220"/>
      <c r="Q33" s="206">
        <f t="shared" si="0"/>
        <v>26.145</v>
      </c>
      <c r="R33" s="204">
        <f t="shared" si="4"/>
        <v>26.145</v>
      </c>
      <c r="S33" s="204">
        <f t="shared" si="5"/>
        <v>19.95</v>
      </c>
      <c r="T33" s="221"/>
      <c r="U33" s="206">
        <f t="shared" si="1"/>
        <v>27.452249999999999</v>
      </c>
      <c r="V33" s="204">
        <f t="shared" si="2"/>
        <v>27.452249999999999</v>
      </c>
      <c r="W33" s="204">
        <f t="shared" si="3"/>
        <v>20.947500000000002</v>
      </c>
      <c r="X33" s="221"/>
      <c r="Y33" s="207"/>
      <c r="Z33" s="208">
        <v>326</v>
      </c>
      <c r="AA33" s="208">
        <v>326</v>
      </c>
      <c r="AB33" s="208">
        <v>326</v>
      </c>
    </row>
    <row r="34" spans="1:31" ht="57" customHeight="1">
      <c r="A34" s="193"/>
      <c r="B34" s="180"/>
      <c r="C34" s="194"/>
      <c r="D34" s="195" t="s">
        <v>146</v>
      </c>
      <c r="E34" s="196" t="s">
        <v>73</v>
      </c>
      <c r="F34" s="196" t="s">
        <v>73</v>
      </c>
      <c r="G34" s="196" t="s">
        <v>250</v>
      </c>
      <c r="H34" s="197" t="s">
        <v>51</v>
      </c>
      <c r="I34" s="216">
        <v>15</v>
      </c>
      <c r="J34" s="217">
        <v>15.042</v>
      </c>
      <c r="K34" s="217">
        <v>11.2</v>
      </c>
      <c r="L34" s="218"/>
      <c r="M34" s="201">
        <v>18.399999999999999</v>
      </c>
      <c r="N34" s="219">
        <v>18.399999999999999</v>
      </c>
      <c r="O34" s="219"/>
      <c r="P34" s="220"/>
      <c r="Q34" s="206">
        <f t="shared" si="0"/>
        <v>19.32</v>
      </c>
      <c r="R34" s="204">
        <f t="shared" si="4"/>
        <v>19.32</v>
      </c>
      <c r="S34" s="204"/>
      <c r="T34" s="221"/>
      <c r="U34" s="206">
        <f t="shared" si="1"/>
        <v>20.286000000000001</v>
      </c>
      <c r="V34" s="204">
        <f t="shared" si="2"/>
        <v>20.286000000000001</v>
      </c>
      <c r="W34" s="204"/>
      <c r="X34" s="221"/>
      <c r="Y34" s="207"/>
      <c r="Z34" s="208">
        <v>22</v>
      </c>
      <c r="AA34" s="208">
        <v>22</v>
      </c>
      <c r="AB34" s="208">
        <v>22</v>
      </c>
    </row>
    <row r="35" spans="1:31" ht="66" customHeight="1">
      <c r="A35" s="193"/>
      <c r="B35" s="180"/>
      <c r="C35" s="194"/>
      <c r="D35" s="195" t="s">
        <v>83</v>
      </c>
      <c r="E35" s="196" t="s">
        <v>73</v>
      </c>
      <c r="F35" s="196" t="s">
        <v>73</v>
      </c>
      <c r="G35" s="196" t="s">
        <v>250</v>
      </c>
      <c r="H35" s="197" t="s">
        <v>51</v>
      </c>
      <c r="I35" s="216">
        <v>133.80000000000001</v>
      </c>
      <c r="J35" s="217">
        <v>133.80000000000001</v>
      </c>
      <c r="K35" s="217">
        <v>0</v>
      </c>
      <c r="L35" s="218"/>
      <c r="M35" s="201">
        <v>139</v>
      </c>
      <c r="N35" s="219">
        <v>139</v>
      </c>
      <c r="O35" s="219"/>
      <c r="P35" s="222"/>
      <c r="Q35" s="206">
        <f t="shared" si="0"/>
        <v>145.95000000000002</v>
      </c>
      <c r="R35" s="204">
        <f t="shared" si="4"/>
        <v>145.95000000000002</v>
      </c>
      <c r="S35" s="204"/>
      <c r="T35" s="223"/>
      <c r="U35" s="206">
        <f t="shared" si="1"/>
        <v>153.24750000000003</v>
      </c>
      <c r="V35" s="204">
        <f t="shared" si="2"/>
        <v>153.24750000000003</v>
      </c>
      <c r="W35" s="204"/>
      <c r="X35" s="223"/>
      <c r="Y35" s="207"/>
      <c r="Z35" s="208"/>
      <c r="AA35" s="208"/>
      <c r="AB35" s="208"/>
    </row>
    <row r="36" spans="1:31" ht="48.75" customHeight="1">
      <c r="A36" s="193"/>
      <c r="B36" s="180"/>
      <c r="C36" s="194"/>
      <c r="D36" s="195" t="s">
        <v>212</v>
      </c>
      <c r="E36" s="196" t="s">
        <v>73</v>
      </c>
      <c r="F36" s="196" t="s">
        <v>73</v>
      </c>
      <c r="G36" s="196" t="s">
        <v>250</v>
      </c>
      <c r="H36" s="197"/>
      <c r="I36" s="216"/>
      <c r="J36" s="217"/>
      <c r="K36" s="217"/>
      <c r="L36" s="218"/>
      <c r="M36" s="201">
        <v>78</v>
      </c>
      <c r="N36" s="219">
        <v>78</v>
      </c>
      <c r="O36" s="219"/>
      <c r="P36" s="222"/>
      <c r="Q36" s="206">
        <f t="shared" si="0"/>
        <v>81.900000000000006</v>
      </c>
      <c r="R36" s="204">
        <f t="shared" si="4"/>
        <v>81.900000000000006</v>
      </c>
      <c r="S36" s="204"/>
      <c r="T36" s="223"/>
      <c r="U36" s="206">
        <f t="shared" si="1"/>
        <v>85.995000000000005</v>
      </c>
      <c r="V36" s="204">
        <f t="shared" si="2"/>
        <v>85.995000000000005</v>
      </c>
      <c r="W36" s="204"/>
      <c r="X36" s="223"/>
      <c r="Y36" s="207"/>
      <c r="Z36" s="208"/>
      <c r="AA36" s="208"/>
      <c r="AB36" s="208"/>
    </row>
    <row r="37" spans="1:31" ht="78" customHeight="1" thickBot="1">
      <c r="A37" s="193"/>
      <c r="B37" s="180"/>
      <c r="C37" s="194"/>
      <c r="D37" s="195" t="s">
        <v>152</v>
      </c>
      <c r="E37" s="196" t="s">
        <v>72</v>
      </c>
      <c r="F37" s="196" t="s">
        <v>72</v>
      </c>
      <c r="G37" s="196" t="s">
        <v>250</v>
      </c>
      <c r="H37" s="224" t="s">
        <v>51</v>
      </c>
      <c r="I37" s="225">
        <v>26.7</v>
      </c>
      <c r="J37" s="226">
        <v>26.7</v>
      </c>
      <c r="K37" s="226">
        <v>20.399999999999999</v>
      </c>
      <c r="L37" s="227"/>
      <c r="M37" s="228">
        <v>25.3</v>
      </c>
      <c r="N37" s="229">
        <v>25.3</v>
      </c>
      <c r="O37" s="229">
        <v>19.3</v>
      </c>
      <c r="P37" s="230"/>
      <c r="Q37" s="206">
        <f t="shared" si="0"/>
        <v>26.565000000000001</v>
      </c>
      <c r="R37" s="231">
        <f t="shared" si="4"/>
        <v>26.565000000000001</v>
      </c>
      <c r="S37" s="231"/>
      <c r="T37" s="232"/>
      <c r="U37" s="233">
        <f t="shared" si="1"/>
        <v>27.893250000000002</v>
      </c>
      <c r="V37" s="231">
        <f t="shared" si="2"/>
        <v>27.893250000000002</v>
      </c>
      <c r="W37" s="231"/>
      <c r="X37" s="232"/>
      <c r="Y37" s="234"/>
      <c r="Z37" s="235"/>
      <c r="AA37" s="235"/>
      <c r="AB37" s="235"/>
    </row>
    <row r="38" spans="1:31" ht="20.25" customHeight="1" thickBot="1">
      <c r="A38" s="193"/>
      <c r="B38" s="180"/>
      <c r="C38" s="773" t="s">
        <v>135</v>
      </c>
      <c r="D38" s="773"/>
      <c r="E38" s="773"/>
      <c r="F38" s="773"/>
      <c r="G38" s="773"/>
      <c r="H38" s="237" t="s">
        <v>8</v>
      </c>
      <c r="I38" s="238">
        <f t="shared" ref="I38:W38" si="6">SUM(I15:I37)</f>
        <v>4921.139000000001</v>
      </c>
      <c r="J38" s="238">
        <f t="shared" si="6"/>
        <v>6031.1420000000007</v>
      </c>
      <c r="K38" s="238">
        <f t="shared" si="6"/>
        <v>3932.6519999999996</v>
      </c>
      <c r="L38" s="239">
        <v>6</v>
      </c>
      <c r="M38" s="240">
        <f t="shared" si="6"/>
        <v>4822.9999999999982</v>
      </c>
      <c r="N38" s="238">
        <f t="shared" si="6"/>
        <v>4822.9999999999982</v>
      </c>
      <c r="O38" s="238">
        <f t="shared" si="6"/>
        <v>3442.4000000000005</v>
      </c>
      <c r="P38" s="239"/>
      <c r="Q38" s="241">
        <f>SUM(Q15,Q16,Q17,Q18,Q19,Q20,Q21,Q22,Q23,Q24,Q25,Q26,Q27,Q28,Q29,Q30,Q31,Q32,Q33,Q33,Q34,Q35,Q36,Q37)</f>
        <v>5090.3300000000008</v>
      </c>
      <c r="R38" s="238">
        <f t="shared" si="6"/>
        <v>5064.1500000000005</v>
      </c>
      <c r="S38" s="238">
        <f t="shared" si="6"/>
        <v>3594.2549999999997</v>
      </c>
      <c r="T38" s="239"/>
      <c r="U38" s="240">
        <f t="shared" si="6"/>
        <v>10517.445750000003</v>
      </c>
      <c r="V38" s="238">
        <f t="shared" si="6"/>
        <v>5317.3575000000001</v>
      </c>
      <c r="W38" s="238">
        <f t="shared" si="6"/>
        <v>3773.9677500000016</v>
      </c>
      <c r="X38" s="239"/>
      <c r="Y38" s="242"/>
      <c r="Z38" s="243"/>
      <c r="AA38" s="243"/>
      <c r="AB38" s="243"/>
      <c r="AC38" s="132"/>
      <c r="AE38" s="146"/>
    </row>
    <row r="39" spans="1:31" ht="15.75" customHeight="1">
      <c r="A39" s="193" t="s">
        <v>10</v>
      </c>
      <c r="B39" s="180" t="s">
        <v>10</v>
      </c>
      <c r="C39" s="244" t="s">
        <v>11</v>
      </c>
      <c r="D39" s="733" t="s">
        <v>170</v>
      </c>
      <c r="E39" s="733"/>
      <c r="F39" s="733"/>
      <c r="G39" s="733"/>
      <c r="H39" s="734"/>
      <c r="I39" s="734"/>
      <c r="J39" s="734"/>
      <c r="K39" s="734"/>
      <c r="L39" s="734"/>
      <c r="M39" s="734"/>
      <c r="N39" s="734"/>
      <c r="O39" s="734"/>
      <c r="P39" s="734"/>
      <c r="Q39" s="734"/>
      <c r="R39" s="734"/>
      <c r="S39" s="734"/>
      <c r="T39" s="734"/>
      <c r="U39" s="734"/>
      <c r="V39" s="734"/>
      <c r="W39" s="734"/>
      <c r="X39" s="734"/>
      <c r="Y39" s="770" t="s">
        <v>268</v>
      </c>
      <c r="Z39" s="246">
        <v>74</v>
      </c>
      <c r="AA39" s="246">
        <v>74</v>
      </c>
      <c r="AB39" s="246">
        <v>74</v>
      </c>
      <c r="AC39" s="132"/>
      <c r="AE39" s="146"/>
    </row>
    <row r="40" spans="1:31" ht="52.5" customHeight="1">
      <c r="A40" s="193"/>
      <c r="B40" s="247"/>
      <c r="C40" s="244"/>
      <c r="D40" s="195" t="s">
        <v>124</v>
      </c>
      <c r="E40" s="214" t="s">
        <v>125</v>
      </c>
      <c r="F40" s="214" t="s">
        <v>125</v>
      </c>
      <c r="G40" s="196" t="s">
        <v>250</v>
      </c>
      <c r="H40" s="248" t="s">
        <v>51</v>
      </c>
      <c r="I40" s="249">
        <v>141.80000000000001</v>
      </c>
      <c r="J40" s="250">
        <v>141.80000000000001</v>
      </c>
      <c r="K40" s="251">
        <v>95.8</v>
      </c>
      <c r="L40" s="252"/>
      <c r="M40" s="253">
        <v>143.1</v>
      </c>
      <c r="N40" s="254">
        <v>143.1</v>
      </c>
      <c r="O40" s="255">
        <v>97.7</v>
      </c>
      <c r="P40" s="256"/>
      <c r="Q40" s="257">
        <f>M40*1.05</f>
        <v>150.255</v>
      </c>
      <c r="R40" s="258">
        <f>N40*1.05</f>
        <v>150.255</v>
      </c>
      <c r="S40" s="258">
        <f>O40*1.05</f>
        <v>102.58500000000001</v>
      </c>
      <c r="T40" s="259"/>
      <c r="U40" s="257">
        <f>Q40*1.05</f>
        <v>157.76775000000001</v>
      </c>
      <c r="V40" s="258">
        <f>R40*1.05</f>
        <v>157.76775000000001</v>
      </c>
      <c r="W40" s="258">
        <f>S40*1.05</f>
        <v>107.71425000000001</v>
      </c>
      <c r="X40" s="259"/>
      <c r="Y40" s="771"/>
      <c r="Z40" s="208">
        <v>20.75</v>
      </c>
      <c r="AA40" s="208">
        <v>20.75</v>
      </c>
      <c r="AB40" s="208">
        <v>20.75</v>
      </c>
      <c r="AC40" s="132"/>
      <c r="AE40" s="146"/>
    </row>
    <row r="41" spans="1:31" ht="52.5" customHeight="1">
      <c r="A41" s="193"/>
      <c r="B41" s="247"/>
      <c r="C41" s="244"/>
      <c r="D41" s="195" t="s">
        <v>124</v>
      </c>
      <c r="E41" s="214" t="s">
        <v>125</v>
      </c>
      <c r="F41" s="214" t="s">
        <v>125</v>
      </c>
      <c r="G41" s="196" t="s">
        <v>250</v>
      </c>
      <c r="H41" s="248" t="s">
        <v>52</v>
      </c>
      <c r="I41" s="249"/>
      <c r="J41" s="250"/>
      <c r="K41" s="251"/>
      <c r="L41" s="252"/>
      <c r="M41" s="253"/>
      <c r="N41" s="254" t="s">
        <v>213</v>
      </c>
      <c r="O41" s="255"/>
      <c r="P41" s="256"/>
      <c r="Q41" s="257"/>
      <c r="R41" s="258"/>
      <c r="S41" s="258"/>
      <c r="T41" s="259"/>
      <c r="U41" s="257"/>
      <c r="V41" s="258"/>
      <c r="W41" s="258"/>
      <c r="X41" s="259"/>
      <c r="Y41" s="771"/>
      <c r="Z41" s="208"/>
      <c r="AA41" s="208"/>
      <c r="AB41" s="208"/>
      <c r="AC41" s="132"/>
      <c r="AE41" s="146"/>
    </row>
    <row r="42" spans="1:31" ht="51" customHeight="1">
      <c r="A42" s="193"/>
      <c r="B42" s="180"/>
      <c r="C42" s="244"/>
      <c r="D42" s="195" t="s">
        <v>141</v>
      </c>
      <c r="E42" s="214" t="s">
        <v>55</v>
      </c>
      <c r="F42" s="214" t="s">
        <v>55</v>
      </c>
      <c r="G42" s="196" t="s">
        <v>250</v>
      </c>
      <c r="H42" s="248" t="s">
        <v>52</v>
      </c>
      <c r="I42" s="261">
        <v>44.3</v>
      </c>
      <c r="J42" s="262">
        <v>44.3</v>
      </c>
      <c r="K42" s="262">
        <v>21</v>
      </c>
      <c r="L42" s="263"/>
      <c r="M42" s="253"/>
      <c r="N42" s="264"/>
      <c r="O42" s="264"/>
      <c r="P42" s="256"/>
      <c r="Q42" s="257"/>
      <c r="R42" s="258"/>
      <c r="S42" s="258"/>
      <c r="T42" s="259"/>
      <c r="U42" s="257"/>
      <c r="V42" s="258"/>
      <c r="W42" s="258"/>
      <c r="X42" s="259"/>
      <c r="Y42" s="771"/>
      <c r="Z42" s="208">
        <v>6</v>
      </c>
      <c r="AA42" s="208"/>
      <c r="AB42" s="208"/>
      <c r="AC42" s="132"/>
      <c r="AE42" s="146"/>
    </row>
    <row r="43" spans="1:31" ht="50.25" customHeight="1">
      <c r="A43" s="193"/>
      <c r="B43" s="180"/>
      <c r="C43" s="244"/>
      <c r="D43" s="195" t="s">
        <v>142</v>
      </c>
      <c r="E43" s="214" t="s">
        <v>56</v>
      </c>
      <c r="F43" s="214" t="s">
        <v>56</v>
      </c>
      <c r="G43" s="196" t="s">
        <v>250</v>
      </c>
      <c r="H43" s="248" t="s">
        <v>52</v>
      </c>
      <c r="I43" s="261">
        <v>100.7</v>
      </c>
      <c r="J43" s="262">
        <v>100.7</v>
      </c>
      <c r="K43" s="262">
        <v>59.1</v>
      </c>
      <c r="L43" s="265"/>
      <c r="M43" s="253">
        <v>89.3</v>
      </c>
      <c r="N43" s="264">
        <v>89.3</v>
      </c>
      <c r="O43" s="264">
        <v>53.6</v>
      </c>
      <c r="P43" s="266"/>
      <c r="Q43" s="257">
        <f t="shared" ref="Q43:Q61" si="7">M43*1.05</f>
        <v>93.765000000000001</v>
      </c>
      <c r="R43" s="258">
        <f t="shared" ref="R43:R61" si="8">N43*1.05</f>
        <v>93.765000000000001</v>
      </c>
      <c r="S43" s="258">
        <f t="shared" ref="S43:S61" si="9">O43*1.05</f>
        <v>56.28</v>
      </c>
      <c r="T43" s="259"/>
      <c r="U43" s="257">
        <f t="shared" ref="U43:U61" si="10">Q43*1.05</f>
        <v>98.453250000000011</v>
      </c>
      <c r="V43" s="258">
        <f t="shared" ref="V43:V61" si="11">R43*1.05</f>
        <v>98.453250000000011</v>
      </c>
      <c r="W43" s="258">
        <f t="shared" ref="W43:W61" si="12">S43*1.05</f>
        <v>59.094000000000001</v>
      </c>
      <c r="X43" s="259"/>
      <c r="Y43" s="772"/>
      <c r="Z43" s="208">
        <v>16</v>
      </c>
      <c r="AA43" s="208">
        <v>16</v>
      </c>
      <c r="AB43" s="208">
        <v>16</v>
      </c>
      <c r="AC43" s="132"/>
      <c r="AE43" s="146"/>
    </row>
    <row r="44" spans="1:31" ht="53.25" customHeight="1">
      <c r="A44" s="193"/>
      <c r="B44" s="180"/>
      <c r="C44" s="244"/>
      <c r="D44" s="195" t="s">
        <v>143</v>
      </c>
      <c r="E44" s="214" t="s">
        <v>57</v>
      </c>
      <c r="F44" s="214" t="s">
        <v>57</v>
      </c>
      <c r="G44" s="196" t="s">
        <v>250</v>
      </c>
      <c r="H44" s="248" t="s">
        <v>52</v>
      </c>
      <c r="I44" s="261">
        <v>200.6</v>
      </c>
      <c r="J44" s="262">
        <v>200.6</v>
      </c>
      <c r="K44" s="262">
        <v>117</v>
      </c>
      <c r="L44" s="263"/>
      <c r="M44" s="253">
        <v>229.6</v>
      </c>
      <c r="N44" s="264">
        <v>229.6</v>
      </c>
      <c r="O44" s="264">
        <v>143.30000000000001</v>
      </c>
      <c r="P44" s="256"/>
      <c r="Q44" s="257">
        <f t="shared" si="7"/>
        <v>241.08</v>
      </c>
      <c r="R44" s="258">
        <f t="shared" si="8"/>
        <v>241.08</v>
      </c>
      <c r="S44" s="258">
        <f t="shared" si="9"/>
        <v>150.46500000000003</v>
      </c>
      <c r="T44" s="259"/>
      <c r="U44" s="257">
        <f t="shared" si="10"/>
        <v>253.13400000000001</v>
      </c>
      <c r="V44" s="258">
        <f t="shared" si="11"/>
        <v>253.13400000000001</v>
      </c>
      <c r="W44" s="258">
        <f t="shared" si="12"/>
        <v>157.98825000000005</v>
      </c>
      <c r="X44" s="259"/>
      <c r="Y44" s="260"/>
      <c r="Z44" s="208">
        <v>36</v>
      </c>
      <c r="AA44" s="208">
        <v>36</v>
      </c>
      <c r="AB44" s="208">
        <v>36</v>
      </c>
      <c r="AC44" s="132"/>
      <c r="AE44" s="146"/>
    </row>
    <row r="45" spans="1:31" ht="51.75" customHeight="1">
      <c r="A45" s="193"/>
      <c r="B45" s="180"/>
      <c r="C45" s="244"/>
      <c r="D45" s="195" t="s">
        <v>111</v>
      </c>
      <c r="E45" s="214" t="s">
        <v>58</v>
      </c>
      <c r="F45" s="214" t="s">
        <v>58</v>
      </c>
      <c r="G45" s="196" t="s">
        <v>250</v>
      </c>
      <c r="H45" s="248" t="s">
        <v>52</v>
      </c>
      <c r="I45" s="261">
        <v>255</v>
      </c>
      <c r="J45" s="262">
        <v>255</v>
      </c>
      <c r="K45" s="262">
        <v>147.30000000000001</v>
      </c>
      <c r="L45" s="265"/>
      <c r="M45" s="253">
        <v>331.4</v>
      </c>
      <c r="N45" s="264">
        <v>331.4</v>
      </c>
      <c r="O45" s="264">
        <v>206.6</v>
      </c>
      <c r="P45" s="266"/>
      <c r="Q45" s="257">
        <f t="shared" si="7"/>
        <v>347.96999999999997</v>
      </c>
      <c r="R45" s="258"/>
      <c r="S45" s="258"/>
      <c r="T45" s="267"/>
      <c r="U45" s="257">
        <f t="shared" si="10"/>
        <v>365.36849999999998</v>
      </c>
      <c r="V45" s="258"/>
      <c r="W45" s="258"/>
      <c r="X45" s="267"/>
      <c r="Y45" s="260"/>
      <c r="Z45" s="208">
        <v>45</v>
      </c>
      <c r="AA45" s="208">
        <v>45</v>
      </c>
      <c r="AB45" s="208">
        <v>45</v>
      </c>
      <c r="AC45" s="132"/>
      <c r="AE45" s="146"/>
    </row>
    <row r="46" spans="1:31" ht="51" customHeight="1">
      <c r="A46" s="193"/>
      <c r="B46" s="180"/>
      <c r="C46" s="244"/>
      <c r="D46" s="195" t="s">
        <v>112</v>
      </c>
      <c r="E46" s="214" t="s">
        <v>59</v>
      </c>
      <c r="F46" s="214" t="s">
        <v>59</v>
      </c>
      <c r="G46" s="196" t="s">
        <v>250</v>
      </c>
      <c r="H46" s="248" t="s">
        <v>52</v>
      </c>
      <c r="I46" s="261">
        <v>211</v>
      </c>
      <c r="J46" s="262">
        <v>211</v>
      </c>
      <c r="K46" s="262">
        <v>132.69999999999999</v>
      </c>
      <c r="L46" s="263"/>
      <c r="M46" s="253">
        <v>239.8</v>
      </c>
      <c r="N46" s="264">
        <v>239.8</v>
      </c>
      <c r="O46" s="264">
        <v>154.4</v>
      </c>
      <c r="P46" s="256"/>
      <c r="Q46" s="257">
        <f t="shared" si="7"/>
        <v>251.79000000000002</v>
      </c>
      <c r="R46" s="258">
        <f t="shared" si="8"/>
        <v>251.79000000000002</v>
      </c>
      <c r="S46" s="258">
        <f t="shared" si="9"/>
        <v>162.12</v>
      </c>
      <c r="T46" s="259"/>
      <c r="U46" s="257">
        <f t="shared" si="10"/>
        <v>264.37950000000001</v>
      </c>
      <c r="V46" s="258">
        <f t="shared" si="11"/>
        <v>264.37950000000001</v>
      </c>
      <c r="W46" s="258">
        <f t="shared" si="12"/>
        <v>170.226</v>
      </c>
      <c r="X46" s="259"/>
      <c r="Y46" s="260"/>
      <c r="Z46" s="208">
        <v>34.25</v>
      </c>
      <c r="AA46" s="208">
        <v>34.25</v>
      </c>
      <c r="AB46" s="208">
        <v>34.25</v>
      </c>
      <c r="AC46" s="132"/>
      <c r="AE46" s="146"/>
    </row>
    <row r="47" spans="1:31" ht="45.75" customHeight="1">
      <c r="A47" s="193"/>
      <c r="B47" s="180"/>
      <c r="C47" s="244"/>
      <c r="D47" s="195" t="s">
        <v>144</v>
      </c>
      <c r="E47" s="214" t="s">
        <v>60</v>
      </c>
      <c r="F47" s="214" t="s">
        <v>60</v>
      </c>
      <c r="G47" s="196" t="s">
        <v>250</v>
      </c>
      <c r="H47" s="248" t="s">
        <v>52</v>
      </c>
      <c r="I47" s="261">
        <v>143.5</v>
      </c>
      <c r="J47" s="262">
        <v>143.5</v>
      </c>
      <c r="K47" s="262">
        <v>78.599999999999994</v>
      </c>
      <c r="L47" s="263"/>
      <c r="M47" s="253">
        <v>151</v>
      </c>
      <c r="N47" s="264">
        <v>151</v>
      </c>
      <c r="O47" s="264">
        <v>85.7</v>
      </c>
      <c r="P47" s="256"/>
      <c r="Q47" s="257">
        <f t="shared" si="7"/>
        <v>158.55000000000001</v>
      </c>
      <c r="R47" s="258">
        <f t="shared" si="8"/>
        <v>158.55000000000001</v>
      </c>
      <c r="S47" s="258">
        <f t="shared" si="9"/>
        <v>89.985000000000014</v>
      </c>
      <c r="T47" s="259"/>
      <c r="U47" s="257">
        <f t="shared" si="10"/>
        <v>166.47750000000002</v>
      </c>
      <c r="V47" s="258">
        <f t="shared" si="11"/>
        <v>166.47750000000002</v>
      </c>
      <c r="W47" s="258">
        <f t="shared" si="12"/>
        <v>94.484250000000017</v>
      </c>
      <c r="X47" s="259"/>
      <c r="Y47" s="260"/>
      <c r="Z47" s="208">
        <v>20.25</v>
      </c>
      <c r="AA47" s="208">
        <v>20.25</v>
      </c>
      <c r="AB47" s="208">
        <v>20.25</v>
      </c>
      <c r="AC47" s="132"/>
      <c r="AE47" s="146"/>
    </row>
    <row r="48" spans="1:31" ht="51.75" customHeight="1">
      <c r="A48" s="193"/>
      <c r="B48" s="180"/>
      <c r="C48" s="244"/>
      <c r="D48" s="195" t="s">
        <v>166</v>
      </c>
      <c r="E48" s="214" t="s">
        <v>61</v>
      </c>
      <c r="F48" s="214" t="s">
        <v>61</v>
      </c>
      <c r="G48" s="196" t="s">
        <v>250</v>
      </c>
      <c r="H48" s="248" t="s">
        <v>52</v>
      </c>
      <c r="I48" s="261">
        <v>186.3</v>
      </c>
      <c r="J48" s="262">
        <v>186.3</v>
      </c>
      <c r="K48" s="262">
        <v>94</v>
      </c>
      <c r="L48" s="265"/>
      <c r="M48" s="253">
        <v>190.3</v>
      </c>
      <c r="N48" s="264">
        <v>190.3</v>
      </c>
      <c r="O48" s="264">
        <v>102.1</v>
      </c>
      <c r="P48" s="266"/>
      <c r="Q48" s="257">
        <f t="shared" si="7"/>
        <v>199.81500000000003</v>
      </c>
      <c r="R48" s="258">
        <f t="shared" si="8"/>
        <v>199.81500000000003</v>
      </c>
      <c r="S48" s="258">
        <f t="shared" si="9"/>
        <v>107.205</v>
      </c>
      <c r="T48" s="259"/>
      <c r="U48" s="257">
        <f t="shared" si="10"/>
        <v>209.80575000000005</v>
      </c>
      <c r="V48" s="258">
        <f t="shared" si="11"/>
        <v>209.80575000000005</v>
      </c>
      <c r="W48" s="258">
        <f t="shared" si="12"/>
        <v>112.56525000000001</v>
      </c>
      <c r="X48" s="259"/>
      <c r="Y48" s="260"/>
      <c r="Z48" s="208">
        <v>24.5</v>
      </c>
      <c r="AA48" s="208">
        <v>24.5</v>
      </c>
      <c r="AB48" s="208">
        <v>24.5</v>
      </c>
      <c r="AC48" s="132"/>
      <c r="AE48" s="146"/>
    </row>
    <row r="49" spans="1:31" ht="66.75" customHeight="1">
      <c r="A49" s="193"/>
      <c r="B49" s="180"/>
      <c r="C49" s="244"/>
      <c r="D49" s="195" t="s">
        <v>262</v>
      </c>
      <c r="E49" s="214" t="s">
        <v>62</v>
      </c>
      <c r="F49" s="214" t="s">
        <v>62</v>
      </c>
      <c r="G49" s="196" t="s">
        <v>250</v>
      </c>
      <c r="H49" s="248" t="s">
        <v>52</v>
      </c>
      <c r="I49" s="261">
        <v>188.7</v>
      </c>
      <c r="J49" s="262">
        <v>188.7</v>
      </c>
      <c r="K49" s="262">
        <v>109.2</v>
      </c>
      <c r="L49" s="265"/>
      <c r="M49" s="253">
        <v>208.5</v>
      </c>
      <c r="N49" s="264">
        <v>208.5</v>
      </c>
      <c r="O49" s="264">
        <v>117.2</v>
      </c>
      <c r="P49" s="266"/>
      <c r="Q49" s="257">
        <f t="shared" si="7"/>
        <v>218.92500000000001</v>
      </c>
      <c r="R49" s="258">
        <f t="shared" si="8"/>
        <v>218.92500000000001</v>
      </c>
      <c r="S49" s="258">
        <f t="shared" si="9"/>
        <v>123.06</v>
      </c>
      <c r="T49" s="267"/>
      <c r="U49" s="257">
        <f t="shared" si="10"/>
        <v>229.87125000000003</v>
      </c>
      <c r="V49" s="258">
        <f t="shared" si="11"/>
        <v>229.87125000000003</v>
      </c>
      <c r="W49" s="258">
        <f t="shared" si="12"/>
        <v>129.21299999999999</v>
      </c>
      <c r="X49" s="267"/>
      <c r="Y49" s="260"/>
      <c r="Z49" s="208">
        <v>28</v>
      </c>
      <c r="AA49" s="208">
        <v>28</v>
      </c>
      <c r="AB49" s="208">
        <v>28</v>
      </c>
      <c r="AC49" s="132"/>
      <c r="AE49" s="146"/>
    </row>
    <row r="50" spans="1:31" ht="63" customHeight="1">
      <c r="A50" s="193"/>
      <c r="B50" s="180"/>
      <c r="C50" s="244"/>
      <c r="D50" s="195" t="s">
        <v>178</v>
      </c>
      <c r="E50" s="214" t="s">
        <v>63</v>
      </c>
      <c r="F50" s="214" t="s">
        <v>63</v>
      </c>
      <c r="G50" s="196" t="s">
        <v>250</v>
      </c>
      <c r="H50" s="248" t="s">
        <v>52</v>
      </c>
      <c r="I50" s="261">
        <v>239.5</v>
      </c>
      <c r="J50" s="262">
        <v>239.5</v>
      </c>
      <c r="K50" s="262">
        <v>116.9</v>
      </c>
      <c r="L50" s="265"/>
      <c r="M50" s="253">
        <v>242.6</v>
      </c>
      <c r="N50" s="264">
        <v>242.6</v>
      </c>
      <c r="O50" s="264">
        <v>128.5</v>
      </c>
      <c r="P50" s="266"/>
      <c r="Q50" s="257">
        <f t="shared" si="7"/>
        <v>254.73000000000002</v>
      </c>
      <c r="R50" s="258">
        <f t="shared" si="8"/>
        <v>254.73000000000002</v>
      </c>
      <c r="S50" s="258">
        <f t="shared" si="9"/>
        <v>134.92500000000001</v>
      </c>
      <c r="T50" s="267"/>
      <c r="U50" s="257">
        <f t="shared" si="10"/>
        <v>267.46650000000005</v>
      </c>
      <c r="V50" s="258">
        <f t="shared" si="11"/>
        <v>267.46650000000005</v>
      </c>
      <c r="W50" s="258">
        <f t="shared" si="12"/>
        <v>141.67125000000001</v>
      </c>
      <c r="X50" s="267"/>
      <c r="Y50" s="260"/>
      <c r="Z50" s="208">
        <v>30.5</v>
      </c>
      <c r="AA50" s="208">
        <v>30.5</v>
      </c>
      <c r="AB50" s="208">
        <v>30.5</v>
      </c>
      <c r="AC50" s="132"/>
      <c r="AE50" s="146"/>
    </row>
    <row r="51" spans="1:31" ht="51.75" customHeight="1">
      <c r="A51" s="193"/>
      <c r="B51" s="180"/>
      <c r="C51" s="244"/>
      <c r="D51" s="213" t="s">
        <v>263</v>
      </c>
      <c r="E51" s="214" t="s">
        <v>64</v>
      </c>
      <c r="F51" s="214" t="s">
        <v>64</v>
      </c>
      <c r="G51" s="196" t="s">
        <v>250</v>
      </c>
      <c r="H51" s="248" t="s">
        <v>52</v>
      </c>
      <c r="I51" s="261">
        <v>326.3</v>
      </c>
      <c r="J51" s="262">
        <v>326.3</v>
      </c>
      <c r="K51" s="262">
        <v>161.69999999999999</v>
      </c>
      <c r="L51" s="265"/>
      <c r="M51" s="253">
        <v>317.8</v>
      </c>
      <c r="N51" s="264">
        <v>317.8</v>
      </c>
      <c r="O51" s="264">
        <v>176.4</v>
      </c>
      <c r="P51" s="266"/>
      <c r="Q51" s="257">
        <f t="shared" si="7"/>
        <v>333.69</v>
      </c>
      <c r="R51" s="258">
        <f t="shared" si="8"/>
        <v>333.69</v>
      </c>
      <c r="S51" s="258">
        <f t="shared" si="9"/>
        <v>185.22000000000003</v>
      </c>
      <c r="T51" s="267"/>
      <c r="U51" s="257">
        <f t="shared" si="10"/>
        <v>350.37450000000001</v>
      </c>
      <c r="V51" s="258">
        <f t="shared" si="11"/>
        <v>350.37450000000001</v>
      </c>
      <c r="W51" s="258">
        <f t="shared" si="12"/>
        <v>194.48100000000002</v>
      </c>
      <c r="X51" s="267"/>
      <c r="Y51" s="260"/>
      <c r="Z51" s="208">
        <v>42</v>
      </c>
      <c r="AA51" s="208">
        <v>42</v>
      </c>
      <c r="AB51" s="208">
        <v>42</v>
      </c>
      <c r="AC51" s="132"/>
      <c r="AE51" s="146"/>
    </row>
    <row r="52" spans="1:31" ht="52.5" customHeight="1">
      <c r="A52" s="193"/>
      <c r="B52" s="180"/>
      <c r="C52" s="244"/>
      <c r="D52" s="213" t="s">
        <v>263</v>
      </c>
      <c r="E52" s="214" t="s">
        <v>64</v>
      </c>
      <c r="F52" s="214" t="s">
        <v>64</v>
      </c>
      <c r="G52" s="196" t="s">
        <v>250</v>
      </c>
      <c r="H52" s="248" t="s">
        <v>164</v>
      </c>
      <c r="I52" s="261">
        <v>21.8</v>
      </c>
      <c r="J52" s="262">
        <v>21.8</v>
      </c>
      <c r="K52" s="262">
        <v>9.9</v>
      </c>
      <c r="L52" s="265"/>
      <c r="M52" s="253">
        <v>26</v>
      </c>
      <c r="N52" s="264">
        <v>26</v>
      </c>
      <c r="O52" s="264">
        <v>19.899999999999999</v>
      </c>
      <c r="P52" s="266"/>
      <c r="Q52" s="257">
        <f t="shared" si="7"/>
        <v>27.3</v>
      </c>
      <c r="R52" s="258">
        <f t="shared" si="8"/>
        <v>27.3</v>
      </c>
      <c r="S52" s="258">
        <f t="shared" si="9"/>
        <v>20.895</v>
      </c>
      <c r="T52" s="267"/>
      <c r="U52" s="257">
        <f t="shared" si="10"/>
        <v>28.665000000000003</v>
      </c>
      <c r="V52" s="258">
        <f t="shared" si="11"/>
        <v>28.665000000000003</v>
      </c>
      <c r="W52" s="258">
        <f t="shared" si="12"/>
        <v>21.93975</v>
      </c>
      <c r="X52" s="267"/>
      <c r="Y52" s="260"/>
      <c r="Z52" s="208"/>
      <c r="AA52" s="208"/>
      <c r="AB52" s="208"/>
      <c r="AC52" s="132"/>
      <c r="AE52" s="146"/>
    </row>
    <row r="53" spans="1:31" ht="93" customHeight="1">
      <c r="A53" s="193"/>
      <c r="B53" s="180"/>
      <c r="C53" s="244"/>
      <c r="D53" s="195" t="s">
        <v>179</v>
      </c>
      <c r="E53" s="214" t="s">
        <v>65</v>
      </c>
      <c r="F53" s="214" t="s">
        <v>65</v>
      </c>
      <c r="G53" s="196" t="s">
        <v>250</v>
      </c>
      <c r="H53" s="248" t="s">
        <v>52</v>
      </c>
      <c r="I53" s="216">
        <v>129</v>
      </c>
      <c r="J53" s="217">
        <v>129</v>
      </c>
      <c r="K53" s="268">
        <v>75.3</v>
      </c>
      <c r="L53" s="265"/>
      <c r="M53" s="253">
        <v>132.69999999999999</v>
      </c>
      <c r="N53" s="219">
        <v>132.69999999999999</v>
      </c>
      <c r="O53" s="269">
        <v>80.2</v>
      </c>
      <c r="P53" s="266"/>
      <c r="Q53" s="257">
        <f t="shared" si="7"/>
        <v>139.33500000000001</v>
      </c>
      <c r="R53" s="258">
        <f t="shared" si="8"/>
        <v>139.33500000000001</v>
      </c>
      <c r="S53" s="258">
        <f t="shared" si="9"/>
        <v>84.210000000000008</v>
      </c>
      <c r="T53" s="267"/>
      <c r="U53" s="257">
        <f t="shared" si="10"/>
        <v>146.30175000000003</v>
      </c>
      <c r="V53" s="258">
        <f t="shared" si="11"/>
        <v>146.30175000000003</v>
      </c>
      <c r="W53" s="258">
        <f t="shared" si="12"/>
        <v>88.420500000000018</v>
      </c>
      <c r="X53" s="267"/>
      <c r="Y53" s="260"/>
      <c r="Z53" s="208">
        <v>18.5</v>
      </c>
      <c r="AA53" s="208">
        <v>18.5</v>
      </c>
      <c r="AB53" s="208">
        <v>18.5</v>
      </c>
      <c r="AC53" s="132"/>
      <c r="AE53" s="146"/>
    </row>
    <row r="54" spans="1:31" ht="67.5" customHeight="1">
      <c r="A54" s="193"/>
      <c r="B54" s="180"/>
      <c r="C54" s="244"/>
      <c r="D54" s="195" t="s">
        <v>169</v>
      </c>
      <c r="E54" s="214" t="s">
        <v>66</v>
      </c>
      <c r="F54" s="214" t="s">
        <v>66</v>
      </c>
      <c r="G54" s="196" t="s">
        <v>250</v>
      </c>
      <c r="H54" s="248" t="s">
        <v>52</v>
      </c>
      <c r="I54" s="216">
        <v>137.4</v>
      </c>
      <c r="J54" s="217">
        <v>137.4</v>
      </c>
      <c r="K54" s="268">
        <v>83.2</v>
      </c>
      <c r="L54" s="265"/>
      <c r="M54" s="253">
        <v>143.69999999999999</v>
      </c>
      <c r="N54" s="264">
        <v>143.69999999999999</v>
      </c>
      <c r="O54" s="264">
        <v>90.5</v>
      </c>
      <c r="P54" s="266"/>
      <c r="Q54" s="257">
        <f t="shared" si="7"/>
        <v>150.88499999999999</v>
      </c>
      <c r="R54" s="258">
        <f t="shared" si="8"/>
        <v>150.88499999999999</v>
      </c>
      <c r="S54" s="258">
        <f t="shared" si="9"/>
        <v>95.025000000000006</v>
      </c>
      <c r="T54" s="267"/>
      <c r="U54" s="257">
        <f t="shared" si="10"/>
        <v>158.42925</v>
      </c>
      <c r="V54" s="258">
        <f t="shared" si="11"/>
        <v>158.42925</v>
      </c>
      <c r="W54" s="258">
        <f t="shared" si="12"/>
        <v>99.776250000000005</v>
      </c>
      <c r="X54" s="267"/>
      <c r="Y54" s="260"/>
      <c r="Z54" s="208">
        <v>20</v>
      </c>
      <c r="AA54" s="208">
        <v>20</v>
      </c>
      <c r="AB54" s="208">
        <v>20</v>
      </c>
      <c r="AC54" s="132"/>
      <c r="AE54" s="146"/>
    </row>
    <row r="55" spans="1:31" ht="64.5" customHeight="1">
      <c r="A55" s="193"/>
      <c r="B55" s="180"/>
      <c r="C55" s="244"/>
      <c r="D55" s="195" t="s">
        <v>264</v>
      </c>
      <c r="E55" s="214" t="s">
        <v>67</v>
      </c>
      <c r="F55" s="214" t="s">
        <v>67</v>
      </c>
      <c r="G55" s="196" t="s">
        <v>250</v>
      </c>
      <c r="H55" s="248" t="s">
        <v>52</v>
      </c>
      <c r="I55" s="216">
        <v>262.39999999999998</v>
      </c>
      <c r="J55" s="217">
        <v>262.39999999999998</v>
      </c>
      <c r="K55" s="268">
        <v>196</v>
      </c>
      <c r="L55" s="265"/>
      <c r="M55" s="253">
        <v>134.6</v>
      </c>
      <c r="N55" s="219">
        <v>134.6</v>
      </c>
      <c r="O55" s="269">
        <v>80.2</v>
      </c>
      <c r="P55" s="266"/>
      <c r="Q55" s="257">
        <f t="shared" si="7"/>
        <v>141.33000000000001</v>
      </c>
      <c r="R55" s="258">
        <f t="shared" si="8"/>
        <v>141.33000000000001</v>
      </c>
      <c r="S55" s="258">
        <f t="shared" si="9"/>
        <v>84.210000000000008</v>
      </c>
      <c r="T55" s="267"/>
      <c r="U55" s="257">
        <f t="shared" si="10"/>
        <v>148.39650000000003</v>
      </c>
      <c r="V55" s="258">
        <f t="shared" si="11"/>
        <v>148.39650000000003</v>
      </c>
      <c r="W55" s="258">
        <f t="shared" si="12"/>
        <v>88.420500000000018</v>
      </c>
      <c r="X55" s="267"/>
      <c r="Y55" s="260"/>
      <c r="Z55" s="208">
        <v>18.5</v>
      </c>
      <c r="AA55" s="208">
        <v>18.5</v>
      </c>
      <c r="AB55" s="208">
        <v>18.5</v>
      </c>
      <c r="AC55" s="132"/>
      <c r="AE55" s="146"/>
    </row>
    <row r="56" spans="1:31" ht="59.25" customHeight="1">
      <c r="A56" s="193"/>
      <c r="B56" s="180"/>
      <c r="C56" s="244"/>
      <c r="D56" s="195" t="s">
        <v>117</v>
      </c>
      <c r="E56" s="214" t="s">
        <v>68</v>
      </c>
      <c r="F56" s="214" t="s">
        <v>68</v>
      </c>
      <c r="G56" s="196" t="s">
        <v>250</v>
      </c>
      <c r="H56" s="248" t="s">
        <v>52</v>
      </c>
      <c r="I56" s="216">
        <v>51.2</v>
      </c>
      <c r="J56" s="217">
        <v>51.2</v>
      </c>
      <c r="K56" s="268">
        <v>34.700000000000003</v>
      </c>
      <c r="L56" s="263"/>
      <c r="M56" s="253">
        <v>51.9</v>
      </c>
      <c r="N56" s="219">
        <v>51.9</v>
      </c>
      <c r="O56" s="269">
        <v>35.6</v>
      </c>
      <c r="P56" s="256"/>
      <c r="Q56" s="257">
        <f t="shared" si="7"/>
        <v>54.494999999999997</v>
      </c>
      <c r="R56" s="258">
        <f t="shared" si="8"/>
        <v>54.494999999999997</v>
      </c>
      <c r="S56" s="258">
        <f t="shared" si="9"/>
        <v>37.380000000000003</v>
      </c>
      <c r="T56" s="259"/>
      <c r="U56" s="257">
        <f t="shared" si="10"/>
        <v>57.219749999999998</v>
      </c>
      <c r="V56" s="258">
        <f t="shared" si="11"/>
        <v>57.219749999999998</v>
      </c>
      <c r="W56" s="258">
        <f t="shared" si="12"/>
        <v>39.249000000000002</v>
      </c>
      <c r="X56" s="259"/>
      <c r="Y56" s="260"/>
      <c r="Z56" s="208">
        <v>9</v>
      </c>
      <c r="AA56" s="208">
        <v>9</v>
      </c>
      <c r="AB56" s="208">
        <v>9</v>
      </c>
      <c r="AC56" s="132"/>
      <c r="AE56" s="146"/>
    </row>
    <row r="57" spans="1:31" ht="62.25" customHeight="1">
      <c r="A57" s="193"/>
      <c r="B57" s="180"/>
      <c r="C57" s="244"/>
      <c r="D57" s="195" t="s">
        <v>149</v>
      </c>
      <c r="E57" s="196" t="s">
        <v>148</v>
      </c>
      <c r="F57" s="196" t="s">
        <v>148</v>
      </c>
      <c r="G57" s="196" t="s">
        <v>250</v>
      </c>
      <c r="H57" s="248" t="s">
        <v>52</v>
      </c>
      <c r="I57" s="216">
        <v>40</v>
      </c>
      <c r="J57" s="217">
        <v>40</v>
      </c>
      <c r="K57" s="268">
        <v>23.1</v>
      </c>
      <c r="L57" s="270"/>
      <c r="M57" s="253">
        <v>50.8</v>
      </c>
      <c r="N57" s="219">
        <v>46.8</v>
      </c>
      <c r="O57" s="269">
        <v>26.7</v>
      </c>
      <c r="P57" s="271">
        <v>4</v>
      </c>
      <c r="Q57" s="257">
        <f t="shared" si="7"/>
        <v>53.339999999999996</v>
      </c>
      <c r="R57" s="258">
        <f t="shared" si="8"/>
        <v>49.14</v>
      </c>
      <c r="S57" s="258">
        <f t="shared" si="9"/>
        <v>28.035</v>
      </c>
      <c r="T57" s="259"/>
      <c r="U57" s="257">
        <f t="shared" si="10"/>
        <v>56.006999999999998</v>
      </c>
      <c r="V57" s="258">
        <f t="shared" si="11"/>
        <v>51.597000000000001</v>
      </c>
      <c r="W57" s="258">
        <f t="shared" si="12"/>
        <v>29.43675</v>
      </c>
      <c r="X57" s="259"/>
      <c r="Y57" s="260"/>
      <c r="Z57" s="208">
        <v>5.5</v>
      </c>
      <c r="AA57" s="208">
        <v>5.5</v>
      </c>
      <c r="AB57" s="208">
        <v>5.5</v>
      </c>
      <c r="AC57" s="132"/>
      <c r="AE57" s="146"/>
    </row>
    <row r="58" spans="1:31" ht="58.5" customHeight="1">
      <c r="A58" s="193"/>
      <c r="B58" s="180"/>
      <c r="C58" s="244"/>
      <c r="D58" s="195" t="s">
        <v>118</v>
      </c>
      <c r="E58" s="214" t="s">
        <v>69</v>
      </c>
      <c r="F58" s="214" t="s">
        <v>69</v>
      </c>
      <c r="G58" s="196" t="s">
        <v>250</v>
      </c>
      <c r="H58" s="248" t="s">
        <v>52</v>
      </c>
      <c r="I58" s="216">
        <v>15.7</v>
      </c>
      <c r="J58" s="217">
        <v>15.7</v>
      </c>
      <c r="K58" s="268">
        <v>10.199999999999999</v>
      </c>
      <c r="L58" s="263"/>
      <c r="M58" s="253">
        <v>14.7</v>
      </c>
      <c r="N58" s="219">
        <v>14.7</v>
      </c>
      <c r="O58" s="269">
        <v>10</v>
      </c>
      <c r="P58" s="256"/>
      <c r="Q58" s="257">
        <f t="shared" si="7"/>
        <v>15.435</v>
      </c>
      <c r="R58" s="258">
        <f t="shared" si="8"/>
        <v>15.435</v>
      </c>
      <c r="S58" s="258">
        <f t="shared" si="9"/>
        <v>10.5</v>
      </c>
      <c r="T58" s="259"/>
      <c r="U58" s="257">
        <f t="shared" si="10"/>
        <v>16.20675</v>
      </c>
      <c r="V58" s="258">
        <f t="shared" si="11"/>
        <v>16.20675</v>
      </c>
      <c r="W58" s="258">
        <f t="shared" si="12"/>
        <v>11.025</v>
      </c>
      <c r="X58" s="259"/>
      <c r="Y58" s="260"/>
      <c r="Z58" s="208">
        <v>2.5</v>
      </c>
      <c r="AA58" s="208">
        <v>2.5</v>
      </c>
      <c r="AB58" s="208">
        <v>2.5</v>
      </c>
      <c r="AC58" s="132"/>
      <c r="AE58" s="146"/>
    </row>
    <row r="59" spans="1:31" ht="57.75" customHeight="1">
      <c r="A59" s="193"/>
      <c r="B59" s="180"/>
      <c r="C59" s="244"/>
      <c r="D59" s="195" t="s">
        <v>265</v>
      </c>
      <c r="E59" s="214" t="s">
        <v>70</v>
      </c>
      <c r="F59" s="214" t="s">
        <v>70</v>
      </c>
      <c r="G59" s="196" t="s">
        <v>250</v>
      </c>
      <c r="H59" s="248" t="s">
        <v>52</v>
      </c>
      <c r="I59" s="216">
        <v>314.10000000000002</v>
      </c>
      <c r="J59" s="217">
        <v>304.10000000000002</v>
      </c>
      <c r="K59" s="268">
        <v>231.8</v>
      </c>
      <c r="L59" s="265">
        <v>10</v>
      </c>
      <c r="M59" s="253">
        <v>319.89999999999998</v>
      </c>
      <c r="N59" s="219">
        <v>319.89999999999998</v>
      </c>
      <c r="O59" s="269">
        <v>241.8</v>
      </c>
      <c r="P59" s="266"/>
      <c r="Q59" s="257">
        <f t="shared" si="7"/>
        <v>335.89499999999998</v>
      </c>
      <c r="R59" s="258">
        <f t="shared" si="8"/>
        <v>335.89499999999998</v>
      </c>
      <c r="S59" s="258">
        <f t="shared" si="9"/>
        <v>253.89000000000001</v>
      </c>
      <c r="T59" s="259"/>
      <c r="U59" s="257">
        <f t="shared" si="10"/>
        <v>352.68975</v>
      </c>
      <c r="V59" s="258">
        <f t="shared" si="11"/>
        <v>352.68975</v>
      </c>
      <c r="W59" s="258">
        <f t="shared" si="12"/>
        <v>266.58450000000005</v>
      </c>
      <c r="X59" s="259"/>
      <c r="Y59" s="260"/>
      <c r="Z59" s="208">
        <v>8.5</v>
      </c>
      <c r="AA59" s="208">
        <v>8.5</v>
      </c>
      <c r="AB59" s="208">
        <v>8.5</v>
      </c>
      <c r="AC59" s="132"/>
      <c r="AE59" s="146"/>
    </row>
    <row r="60" spans="1:31" ht="59.25" customHeight="1">
      <c r="A60" s="193"/>
      <c r="B60" s="180"/>
      <c r="C60" s="244"/>
      <c r="D60" s="195" t="s">
        <v>133</v>
      </c>
      <c r="E60" s="214" t="s">
        <v>71</v>
      </c>
      <c r="F60" s="214" t="s">
        <v>71</v>
      </c>
      <c r="G60" s="196" t="s">
        <v>250</v>
      </c>
      <c r="H60" s="248" t="s">
        <v>52</v>
      </c>
      <c r="I60" s="216">
        <v>143.69999999999999</v>
      </c>
      <c r="J60" s="217">
        <v>143.69999999999999</v>
      </c>
      <c r="K60" s="268">
        <v>83.1</v>
      </c>
      <c r="L60" s="265">
        <v>25</v>
      </c>
      <c r="M60" s="253">
        <v>139.69999999999999</v>
      </c>
      <c r="N60" s="219">
        <v>139.69999999999999</v>
      </c>
      <c r="O60" s="269">
        <v>98.8</v>
      </c>
      <c r="P60" s="266"/>
      <c r="Q60" s="257">
        <f t="shared" si="7"/>
        <v>146.685</v>
      </c>
      <c r="R60" s="258">
        <f t="shared" si="8"/>
        <v>146.685</v>
      </c>
      <c r="S60" s="258">
        <f t="shared" si="9"/>
        <v>103.74</v>
      </c>
      <c r="T60" s="259"/>
      <c r="U60" s="257">
        <f t="shared" si="10"/>
        <v>154.01925</v>
      </c>
      <c r="V60" s="258">
        <f t="shared" si="11"/>
        <v>154.01925</v>
      </c>
      <c r="W60" s="258">
        <f t="shared" si="12"/>
        <v>108.92699999999999</v>
      </c>
      <c r="X60" s="259"/>
      <c r="Y60" s="260"/>
      <c r="Z60" s="208">
        <v>6</v>
      </c>
      <c r="AA60" s="208">
        <v>6</v>
      </c>
      <c r="AB60" s="208">
        <v>6</v>
      </c>
      <c r="AC60" s="132"/>
      <c r="AE60" s="146"/>
    </row>
    <row r="61" spans="1:31" ht="63" customHeight="1" thickBot="1">
      <c r="A61" s="193"/>
      <c r="B61" s="180"/>
      <c r="C61" s="244"/>
      <c r="D61" s="195" t="s">
        <v>266</v>
      </c>
      <c r="E61" s="214" t="s">
        <v>72</v>
      </c>
      <c r="F61" s="214" t="s">
        <v>72</v>
      </c>
      <c r="G61" s="196" t="s">
        <v>250</v>
      </c>
      <c r="H61" s="272" t="s">
        <v>52</v>
      </c>
      <c r="I61" s="225">
        <v>9.0399999999999991</v>
      </c>
      <c r="J61" s="226">
        <v>123.6</v>
      </c>
      <c r="K61" s="273">
        <v>86.8</v>
      </c>
      <c r="L61" s="274"/>
      <c r="M61" s="275">
        <v>127.9</v>
      </c>
      <c r="N61" s="229">
        <v>127.9</v>
      </c>
      <c r="O61" s="276">
        <v>88.2</v>
      </c>
      <c r="P61" s="277"/>
      <c r="Q61" s="278">
        <f t="shared" si="7"/>
        <v>134.29500000000002</v>
      </c>
      <c r="R61" s="279">
        <f t="shared" si="8"/>
        <v>134.29500000000002</v>
      </c>
      <c r="S61" s="279">
        <f t="shared" si="9"/>
        <v>92.610000000000014</v>
      </c>
      <c r="T61" s="280"/>
      <c r="U61" s="278">
        <f t="shared" si="10"/>
        <v>141.00975000000003</v>
      </c>
      <c r="V61" s="279">
        <f t="shared" si="11"/>
        <v>141.00975000000003</v>
      </c>
      <c r="W61" s="279">
        <f t="shared" si="12"/>
        <v>97.240500000000011</v>
      </c>
      <c r="X61" s="280"/>
      <c r="Y61" s="281"/>
      <c r="Z61" s="235">
        <v>15.5</v>
      </c>
      <c r="AA61" s="235">
        <v>15.5</v>
      </c>
      <c r="AB61" s="235">
        <v>15.5</v>
      </c>
      <c r="AC61" s="132"/>
      <c r="AE61" s="146"/>
    </row>
    <row r="62" spans="1:31" ht="15.75" customHeight="1" thickBot="1">
      <c r="A62" s="193"/>
      <c r="B62" s="180"/>
      <c r="C62" s="715" t="s">
        <v>135</v>
      </c>
      <c r="D62" s="715"/>
      <c r="E62" s="715"/>
      <c r="F62" s="715"/>
      <c r="G62" s="715"/>
      <c r="H62" s="283" t="s">
        <v>8</v>
      </c>
      <c r="I62" s="284">
        <f t="shared" ref="I62:P62" si="13">SUM(I40:I61)</f>
        <v>3162.0399999999995</v>
      </c>
      <c r="J62" s="285">
        <f t="shared" si="13"/>
        <v>3266.5999999999995</v>
      </c>
      <c r="K62" s="285">
        <f t="shared" si="13"/>
        <v>1967.3999999999999</v>
      </c>
      <c r="L62" s="286">
        <f t="shared" si="13"/>
        <v>35</v>
      </c>
      <c r="M62" s="287">
        <f t="shared" si="13"/>
        <v>3285.2999999999997</v>
      </c>
      <c r="N62" s="288">
        <f t="shared" si="13"/>
        <v>3281.2999999999997</v>
      </c>
      <c r="O62" s="288">
        <f t="shared" si="13"/>
        <v>2037.4000000000003</v>
      </c>
      <c r="P62" s="289">
        <f t="shared" si="13"/>
        <v>4</v>
      </c>
      <c r="Q62" s="287">
        <f t="shared" ref="Q62:W62" si="14">SUM(Q40:Q61)</f>
        <v>3449.5650000000001</v>
      </c>
      <c r="R62" s="288">
        <f t="shared" si="14"/>
        <v>3097.3949999999995</v>
      </c>
      <c r="S62" s="288">
        <f t="shared" si="14"/>
        <v>1922.3400000000006</v>
      </c>
      <c r="T62" s="289"/>
      <c r="U62" s="287">
        <f t="shared" si="14"/>
        <v>3622.0432500000002</v>
      </c>
      <c r="V62" s="288">
        <f t="shared" si="14"/>
        <v>3252.2647500000003</v>
      </c>
      <c r="W62" s="288">
        <f t="shared" si="14"/>
        <v>2018.4570000000003</v>
      </c>
      <c r="X62" s="289"/>
      <c r="Y62" s="290"/>
      <c r="Z62" s="291"/>
      <c r="AA62" s="291"/>
      <c r="AB62" s="291"/>
      <c r="AC62" s="132"/>
      <c r="AE62" s="146"/>
    </row>
    <row r="63" spans="1:31" ht="18" customHeight="1">
      <c r="A63" s="193" t="s">
        <v>10</v>
      </c>
      <c r="B63" s="180" t="s">
        <v>10</v>
      </c>
      <c r="C63" s="236" t="s">
        <v>50</v>
      </c>
      <c r="D63" s="777" t="s">
        <v>194</v>
      </c>
      <c r="E63" s="777"/>
      <c r="F63" s="777"/>
      <c r="G63" s="777"/>
      <c r="H63" s="778"/>
      <c r="I63" s="778"/>
      <c r="J63" s="778"/>
      <c r="K63" s="778"/>
      <c r="L63" s="778"/>
      <c r="M63" s="778"/>
      <c r="N63" s="778"/>
      <c r="O63" s="778"/>
      <c r="P63" s="778"/>
      <c r="Q63" s="778"/>
      <c r="R63" s="778"/>
      <c r="S63" s="778"/>
      <c r="T63" s="778"/>
      <c r="U63" s="778"/>
      <c r="V63" s="778"/>
      <c r="W63" s="778"/>
      <c r="X63" s="778"/>
      <c r="Y63" s="746" t="s">
        <v>251</v>
      </c>
      <c r="Z63" s="245"/>
      <c r="AA63" s="245"/>
      <c r="AB63" s="245"/>
    </row>
    <row r="64" spans="1:31" ht="53.25" customHeight="1">
      <c r="A64" s="193"/>
      <c r="B64" s="180"/>
      <c r="C64" s="236"/>
      <c r="D64" s="195" t="s">
        <v>124</v>
      </c>
      <c r="E64" s="196" t="s">
        <v>125</v>
      </c>
      <c r="F64" s="196" t="s">
        <v>125</v>
      </c>
      <c r="G64" s="292" t="s">
        <v>252</v>
      </c>
      <c r="H64" s="197" t="s">
        <v>130</v>
      </c>
      <c r="I64" s="211">
        <v>4.5999999999999996</v>
      </c>
      <c r="J64" s="212">
        <v>4.5999999999999996</v>
      </c>
      <c r="K64" s="212"/>
      <c r="L64" s="293"/>
      <c r="M64" s="294">
        <v>4.7</v>
      </c>
      <c r="N64" s="215">
        <v>4.7</v>
      </c>
      <c r="O64" s="215"/>
      <c r="P64" s="295"/>
      <c r="Q64" s="296">
        <f>M64*1.05</f>
        <v>4.9350000000000005</v>
      </c>
      <c r="R64" s="297">
        <f>N64*1.05</f>
        <v>4.9350000000000005</v>
      </c>
      <c r="S64" s="297"/>
      <c r="T64" s="298"/>
      <c r="U64" s="296">
        <f>Q64*1.05</f>
        <v>5.181750000000001</v>
      </c>
      <c r="V64" s="297">
        <f>R64*1.05</f>
        <v>5.181750000000001</v>
      </c>
      <c r="W64" s="297"/>
      <c r="X64" s="298"/>
      <c r="Y64" s="747"/>
      <c r="Z64" s="208">
        <v>100</v>
      </c>
      <c r="AA64" s="208">
        <v>100</v>
      </c>
      <c r="AB64" s="208">
        <v>100</v>
      </c>
    </row>
    <row r="65" spans="1:28" ht="56.25" customHeight="1">
      <c r="A65" s="193"/>
      <c r="B65" s="180"/>
      <c r="C65" s="236"/>
      <c r="D65" s="195" t="s">
        <v>109</v>
      </c>
      <c r="E65" s="196" t="s">
        <v>55</v>
      </c>
      <c r="F65" s="196" t="s">
        <v>55</v>
      </c>
      <c r="G65" s="292" t="s">
        <v>252</v>
      </c>
      <c r="H65" s="197" t="s">
        <v>130</v>
      </c>
      <c r="I65" s="211">
        <v>5.5</v>
      </c>
      <c r="J65" s="212">
        <v>5.5</v>
      </c>
      <c r="K65" s="212"/>
      <c r="L65" s="300"/>
      <c r="M65" s="294"/>
      <c r="N65" s="215"/>
      <c r="O65" s="215"/>
      <c r="P65" s="295"/>
      <c r="Q65" s="296"/>
      <c r="R65" s="297"/>
      <c r="S65" s="297"/>
      <c r="T65" s="298"/>
      <c r="U65" s="296"/>
      <c r="V65" s="297"/>
      <c r="W65" s="297"/>
      <c r="X65" s="298"/>
      <c r="Y65" s="747"/>
      <c r="Z65" s="208">
        <v>100</v>
      </c>
      <c r="AA65" s="208">
        <v>100</v>
      </c>
      <c r="AB65" s="208">
        <v>100</v>
      </c>
    </row>
    <row r="66" spans="1:28" ht="54" customHeight="1">
      <c r="A66" s="193"/>
      <c r="B66" s="180"/>
      <c r="C66" s="236"/>
      <c r="D66" s="195" t="s">
        <v>120</v>
      </c>
      <c r="E66" s="196" t="s">
        <v>56</v>
      </c>
      <c r="F66" s="196" t="s">
        <v>56</v>
      </c>
      <c r="G66" s="292" t="s">
        <v>252</v>
      </c>
      <c r="H66" s="197" t="s">
        <v>130</v>
      </c>
      <c r="I66" s="211">
        <v>12.3</v>
      </c>
      <c r="J66" s="212">
        <v>12.3</v>
      </c>
      <c r="K66" s="212"/>
      <c r="L66" s="300"/>
      <c r="M66" s="294">
        <v>15.3</v>
      </c>
      <c r="N66" s="215">
        <v>15.3</v>
      </c>
      <c r="O66" s="215"/>
      <c r="P66" s="295"/>
      <c r="Q66" s="296">
        <f t="shared" ref="Q66:Q83" si="15">M66*1.05</f>
        <v>16.065000000000001</v>
      </c>
      <c r="R66" s="297">
        <f t="shared" ref="R66:R83" si="16">N66*1.05</f>
        <v>16.065000000000001</v>
      </c>
      <c r="S66" s="297"/>
      <c r="T66" s="298"/>
      <c r="U66" s="296">
        <f t="shared" ref="U66:U83" si="17">Q66*1.05</f>
        <v>16.868250000000003</v>
      </c>
      <c r="V66" s="297">
        <f>R66*1.05</f>
        <v>16.868250000000003</v>
      </c>
      <c r="W66" s="297"/>
      <c r="X66" s="298"/>
      <c r="Y66" s="747"/>
      <c r="Z66" s="208">
        <v>100</v>
      </c>
      <c r="AA66" s="208">
        <v>100</v>
      </c>
      <c r="AB66" s="208">
        <v>100</v>
      </c>
    </row>
    <row r="67" spans="1:28" ht="48" customHeight="1">
      <c r="A67" s="193"/>
      <c r="B67" s="180"/>
      <c r="C67" s="236"/>
      <c r="D67" s="195" t="s">
        <v>110</v>
      </c>
      <c r="E67" s="196" t="s">
        <v>57</v>
      </c>
      <c r="F67" s="196" t="s">
        <v>57</v>
      </c>
      <c r="G67" s="292" t="s">
        <v>252</v>
      </c>
      <c r="H67" s="197" t="s">
        <v>130</v>
      </c>
      <c r="I67" s="211">
        <v>48</v>
      </c>
      <c r="J67" s="212">
        <v>48</v>
      </c>
      <c r="K67" s="212"/>
      <c r="L67" s="300"/>
      <c r="M67" s="294">
        <f t="shared" ref="M67:M83" si="18">SUM(N67+P67)</f>
        <v>48.5</v>
      </c>
      <c r="N67" s="215">
        <v>48.5</v>
      </c>
      <c r="O67" s="215"/>
      <c r="P67" s="295"/>
      <c r="Q67" s="296">
        <f t="shared" si="15"/>
        <v>50.925000000000004</v>
      </c>
      <c r="R67" s="297">
        <f t="shared" si="16"/>
        <v>50.925000000000004</v>
      </c>
      <c r="S67" s="297"/>
      <c r="T67" s="298"/>
      <c r="U67" s="296">
        <f t="shared" si="17"/>
        <v>53.471250000000005</v>
      </c>
      <c r="V67" s="297">
        <f>R67*1.05</f>
        <v>53.471250000000005</v>
      </c>
      <c r="W67" s="297"/>
      <c r="X67" s="298"/>
      <c r="Y67" s="747"/>
      <c r="Z67" s="208">
        <v>100</v>
      </c>
      <c r="AA67" s="208">
        <v>100</v>
      </c>
      <c r="AB67" s="208">
        <v>100</v>
      </c>
    </row>
    <row r="68" spans="1:28" ht="55.5" customHeight="1">
      <c r="A68" s="193"/>
      <c r="B68" s="180"/>
      <c r="C68" s="236"/>
      <c r="D68" s="195" t="s">
        <v>111</v>
      </c>
      <c r="E68" s="196" t="s">
        <v>58</v>
      </c>
      <c r="F68" s="196" t="s">
        <v>58</v>
      </c>
      <c r="G68" s="292" t="s">
        <v>252</v>
      </c>
      <c r="H68" s="197" t="s">
        <v>130</v>
      </c>
      <c r="I68" s="211">
        <v>62.6</v>
      </c>
      <c r="J68" s="212">
        <v>62.6</v>
      </c>
      <c r="K68" s="212"/>
      <c r="L68" s="300"/>
      <c r="M68" s="294">
        <f t="shared" si="18"/>
        <v>59.6</v>
      </c>
      <c r="N68" s="215">
        <v>59.6</v>
      </c>
      <c r="O68" s="215"/>
      <c r="P68" s="295"/>
      <c r="Q68" s="296">
        <f t="shared" si="15"/>
        <v>62.580000000000005</v>
      </c>
      <c r="R68" s="297">
        <f t="shared" si="16"/>
        <v>62.580000000000005</v>
      </c>
      <c r="S68" s="297"/>
      <c r="T68" s="298"/>
      <c r="U68" s="296">
        <f t="shared" si="17"/>
        <v>65.709000000000003</v>
      </c>
      <c r="V68" s="297">
        <f>R68*1.05</f>
        <v>65.709000000000003</v>
      </c>
      <c r="W68" s="297"/>
      <c r="X68" s="298"/>
      <c r="Y68" s="299"/>
      <c r="Z68" s="208">
        <v>100</v>
      </c>
      <c r="AA68" s="208">
        <v>100</v>
      </c>
      <c r="AB68" s="208">
        <v>100</v>
      </c>
    </row>
    <row r="69" spans="1:28" ht="54" customHeight="1">
      <c r="A69" s="193"/>
      <c r="B69" s="180"/>
      <c r="C69" s="236"/>
      <c r="D69" s="195" t="s">
        <v>112</v>
      </c>
      <c r="E69" s="196" t="s">
        <v>59</v>
      </c>
      <c r="F69" s="196" t="s">
        <v>59</v>
      </c>
      <c r="G69" s="292" t="s">
        <v>252</v>
      </c>
      <c r="H69" s="197" t="s">
        <v>130</v>
      </c>
      <c r="I69" s="211">
        <v>49.6</v>
      </c>
      <c r="J69" s="212">
        <v>49.6</v>
      </c>
      <c r="K69" s="212"/>
      <c r="L69" s="300"/>
      <c r="M69" s="294">
        <f t="shared" si="18"/>
        <v>47.7</v>
      </c>
      <c r="N69" s="215">
        <v>47.7</v>
      </c>
      <c r="O69" s="215"/>
      <c r="P69" s="295"/>
      <c r="Q69" s="296">
        <f t="shared" si="15"/>
        <v>50.085000000000008</v>
      </c>
      <c r="R69" s="297">
        <f t="shared" si="16"/>
        <v>50.085000000000008</v>
      </c>
      <c r="S69" s="297"/>
      <c r="T69" s="298"/>
      <c r="U69" s="296">
        <f t="shared" si="17"/>
        <v>52.589250000000014</v>
      </c>
      <c r="V69" s="297">
        <f t="shared" ref="V69:V75" si="19">R69*1.05</f>
        <v>52.589250000000014</v>
      </c>
      <c r="W69" s="297"/>
      <c r="X69" s="298"/>
      <c r="Y69" s="299"/>
      <c r="Z69" s="208">
        <v>100</v>
      </c>
      <c r="AA69" s="208">
        <v>100</v>
      </c>
      <c r="AB69" s="208">
        <v>100</v>
      </c>
    </row>
    <row r="70" spans="1:28" ht="53.25" customHeight="1">
      <c r="A70" s="193"/>
      <c r="B70" s="180"/>
      <c r="C70" s="236"/>
      <c r="D70" s="195" t="s">
        <v>113</v>
      </c>
      <c r="E70" s="196" t="s">
        <v>60</v>
      </c>
      <c r="F70" s="196" t="s">
        <v>60</v>
      </c>
      <c r="G70" s="292" t="s">
        <v>252</v>
      </c>
      <c r="H70" s="197" t="s">
        <v>130</v>
      </c>
      <c r="I70" s="211">
        <v>31.9</v>
      </c>
      <c r="J70" s="212">
        <v>31</v>
      </c>
      <c r="K70" s="212"/>
      <c r="L70" s="301">
        <v>0.9</v>
      </c>
      <c r="M70" s="294">
        <f t="shared" si="18"/>
        <v>36.5</v>
      </c>
      <c r="N70" s="215">
        <v>36.5</v>
      </c>
      <c r="O70" s="215"/>
      <c r="P70" s="302"/>
      <c r="Q70" s="296">
        <f t="shared" si="15"/>
        <v>38.325000000000003</v>
      </c>
      <c r="R70" s="297">
        <f t="shared" si="16"/>
        <v>38.325000000000003</v>
      </c>
      <c r="S70" s="297"/>
      <c r="T70" s="298"/>
      <c r="U70" s="296">
        <f t="shared" si="17"/>
        <v>40.241250000000008</v>
      </c>
      <c r="V70" s="297">
        <f t="shared" si="19"/>
        <v>40.241250000000008</v>
      </c>
      <c r="W70" s="297"/>
      <c r="X70" s="298"/>
      <c r="Y70" s="299"/>
      <c r="Z70" s="208">
        <v>100</v>
      </c>
      <c r="AA70" s="208">
        <v>100</v>
      </c>
      <c r="AB70" s="208">
        <v>100</v>
      </c>
    </row>
    <row r="71" spans="1:28" ht="57.75" customHeight="1">
      <c r="A71" s="193"/>
      <c r="B71" s="180"/>
      <c r="C71" s="236"/>
      <c r="D71" s="195" t="s">
        <v>166</v>
      </c>
      <c r="E71" s="196" t="s">
        <v>60</v>
      </c>
      <c r="F71" s="196" t="s">
        <v>60</v>
      </c>
      <c r="G71" s="292" t="s">
        <v>252</v>
      </c>
      <c r="H71" s="197" t="s">
        <v>130</v>
      </c>
      <c r="I71" s="211">
        <v>22.6</v>
      </c>
      <c r="J71" s="212">
        <v>22.6</v>
      </c>
      <c r="K71" s="212"/>
      <c r="L71" s="300"/>
      <c r="M71" s="294">
        <f t="shared" si="18"/>
        <v>29.7</v>
      </c>
      <c r="N71" s="215">
        <v>29.7</v>
      </c>
      <c r="O71" s="215"/>
      <c r="P71" s="295"/>
      <c r="Q71" s="296">
        <f t="shared" si="15"/>
        <v>31.185000000000002</v>
      </c>
      <c r="R71" s="297">
        <f t="shared" si="16"/>
        <v>31.185000000000002</v>
      </c>
      <c r="S71" s="297"/>
      <c r="T71" s="298"/>
      <c r="U71" s="296">
        <f t="shared" si="17"/>
        <v>32.744250000000001</v>
      </c>
      <c r="V71" s="297">
        <f t="shared" si="19"/>
        <v>32.744250000000001</v>
      </c>
      <c r="W71" s="297"/>
      <c r="X71" s="298"/>
      <c r="Y71" s="299"/>
      <c r="Z71" s="208">
        <v>100</v>
      </c>
      <c r="AA71" s="208">
        <v>100</v>
      </c>
      <c r="AB71" s="208">
        <v>100</v>
      </c>
    </row>
    <row r="72" spans="1:28" ht="48.75" customHeight="1">
      <c r="A72" s="193"/>
      <c r="B72" s="180"/>
      <c r="C72" s="236"/>
      <c r="D72" s="195" t="s">
        <v>180</v>
      </c>
      <c r="E72" s="196" t="s">
        <v>62</v>
      </c>
      <c r="F72" s="196" t="s">
        <v>62</v>
      </c>
      <c r="G72" s="292" t="s">
        <v>252</v>
      </c>
      <c r="H72" s="197" t="s">
        <v>130</v>
      </c>
      <c r="I72" s="211">
        <v>27</v>
      </c>
      <c r="J72" s="212">
        <v>27</v>
      </c>
      <c r="K72" s="212"/>
      <c r="L72" s="300"/>
      <c r="M72" s="294">
        <v>22.5</v>
      </c>
      <c r="N72" s="215">
        <v>22.5</v>
      </c>
      <c r="O72" s="215"/>
      <c r="P72" s="295"/>
      <c r="Q72" s="296">
        <f t="shared" si="15"/>
        <v>23.625</v>
      </c>
      <c r="R72" s="297">
        <f t="shared" si="16"/>
        <v>23.625</v>
      </c>
      <c r="S72" s="297"/>
      <c r="T72" s="298"/>
      <c r="U72" s="296">
        <f t="shared" si="17"/>
        <v>24.806250000000002</v>
      </c>
      <c r="V72" s="297">
        <f t="shared" si="19"/>
        <v>24.806250000000002</v>
      </c>
      <c r="W72" s="297"/>
      <c r="X72" s="298"/>
      <c r="Y72" s="299"/>
      <c r="Z72" s="208">
        <v>100</v>
      </c>
      <c r="AA72" s="208">
        <v>100</v>
      </c>
      <c r="AB72" s="208">
        <v>100</v>
      </c>
    </row>
    <row r="73" spans="1:28" ht="48.75" customHeight="1">
      <c r="A73" s="193"/>
      <c r="B73" s="180"/>
      <c r="C73" s="236"/>
      <c r="D73" s="195" t="s">
        <v>114</v>
      </c>
      <c r="E73" s="196" t="s">
        <v>63</v>
      </c>
      <c r="F73" s="196" t="s">
        <v>63</v>
      </c>
      <c r="G73" s="292" t="s">
        <v>252</v>
      </c>
      <c r="H73" s="197" t="s">
        <v>130</v>
      </c>
      <c r="I73" s="211">
        <v>14</v>
      </c>
      <c r="J73" s="212">
        <v>14</v>
      </c>
      <c r="K73" s="212"/>
      <c r="L73" s="300"/>
      <c r="M73" s="294">
        <v>13</v>
      </c>
      <c r="N73" s="215">
        <v>13</v>
      </c>
      <c r="O73" s="215"/>
      <c r="P73" s="295"/>
      <c r="Q73" s="296">
        <f t="shared" si="15"/>
        <v>13.65</v>
      </c>
      <c r="R73" s="297">
        <f t="shared" si="16"/>
        <v>13.65</v>
      </c>
      <c r="S73" s="297"/>
      <c r="T73" s="298"/>
      <c r="U73" s="296">
        <f t="shared" si="17"/>
        <v>14.332500000000001</v>
      </c>
      <c r="V73" s="297">
        <f t="shared" si="19"/>
        <v>14.332500000000001</v>
      </c>
      <c r="W73" s="297"/>
      <c r="X73" s="298"/>
      <c r="Y73" s="299"/>
      <c r="Z73" s="208">
        <v>100</v>
      </c>
      <c r="AA73" s="208">
        <v>100</v>
      </c>
      <c r="AB73" s="208">
        <v>100</v>
      </c>
    </row>
    <row r="74" spans="1:28" ht="50.25" customHeight="1">
      <c r="A74" s="193"/>
      <c r="B74" s="180"/>
      <c r="C74" s="236"/>
      <c r="D74" s="213" t="s">
        <v>185</v>
      </c>
      <c r="E74" s="196" t="s">
        <v>64</v>
      </c>
      <c r="F74" s="196" t="s">
        <v>64</v>
      </c>
      <c r="G74" s="292" t="s">
        <v>252</v>
      </c>
      <c r="H74" s="197" t="s">
        <v>130</v>
      </c>
      <c r="I74" s="211">
        <v>30.5</v>
      </c>
      <c r="J74" s="212">
        <v>30.5</v>
      </c>
      <c r="K74" s="303"/>
      <c r="L74" s="300"/>
      <c r="M74" s="294">
        <v>37.4</v>
      </c>
      <c r="N74" s="215">
        <v>37.4</v>
      </c>
      <c r="O74" s="304">
        <v>1.2</v>
      </c>
      <c r="P74" s="295"/>
      <c r="Q74" s="296">
        <f t="shared" si="15"/>
        <v>39.270000000000003</v>
      </c>
      <c r="R74" s="297">
        <f t="shared" si="16"/>
        <v>39.270000000000003</v>
      </c>
      <c r="S74" s="297"/>
      <c r="T74" s="298"/>
      <c r="U74" s="296">
        <f t="shared" si="17"/>
        <v>41.233500000000006</v>
      </c>
      <c r="V74" s="297">
        <f t="shared" si="19"/>
        <v>41.233500000000006</v>
      </c>
      <c r="W74" s="305"/>
      <c r="X74" s="298"/>
      <c r="Y74" s="299"/>
      <c r="Z74" s="208">
        <v>100</v>
      </c>
      <c r="AA74" s="208">
        <v>100</v>
      </c>
      <c r="AB74" s="208">
        <v>100</v>
      </c>
    </row>
    <row r="75" spans="1:28" ht="44.25" customHeight="1">
      <c r="A75" s="193"/>
      <c r="B75" s="180"/>
      <c r="C75" s="236"/>
      <c r="D75" s="195" t="s">
        <v>115</v>
      </c>
      <c r="E75" s="196" t="s">
        <v>65</v>
      </c>
      <c r="F75" s="196" t="s">
        <v>65</v>
      </c>
      <c r="G75" s="292" t="s">
        <v>252</v>
      </c>
      <c r="H75" s="197" t="s">
        <v>130</v>
      </c>
      <c r="I75" s="211">
        <v>10.4</v>
      </c>
      <c r="J75" s="212">
        <v>10.4</v>
      </c>
      <c r="K75" s="212"/>
      <c r="L75" s="300"/>
      <c r="M75" s="294">
        <f t="shared" si="18"/>
        <v>9.4</v>
      </c>
      <c r="N75" s="215">
        <v>9.4</v>
      </c>
      <c r="O75" s="215"/>
      <c r="P75" s="295"/>
      <c r="Q75" s="296">
        <f t="shared" si="15"/>
        <v>9.870000000000001</v>
      </c>
      <c r="R75" s="297">
        <f t="shared" si="16"/>
        <v>9.870000000000001</v>
      </c>
      <c r="S75" s="297"/>
      <c r="T75" s="298"/>
      <c r="U75" s="296">
        <f t="shared" si="17"/>
        <v>10.363500000000002</v>
      </c>
      <c r="V75" s="297">
        <f t="shared" si="19"/>
        <v>10.363500000000002</v>
      </c>
      <c r="W75" s="297"/>
      <c r="X75" s="298"/>
      <c r="Y75" s="299"/>
      <c r="Z75" s="208">
        <v>100</v>
      </c>
      <c r="AA75" s="208">
        <v>100</v>
      </c>
      <c r="AB75" s="208">
        <v>100</v>
      </c>
    </row>
    <row r="76" spans="1:28" ht="60.75" customHeight="1">
      <c r="A76" s="193"/>
      <c r="B76" s="180"/>
      <c r="C76" s="236"/>
      <c r="D76" s="195" t="s">
        <v>162</v>
      </c>
      <c r="E76" s="196" t="s">
        <v>66</v>
      </c>
      <c r="F76" s="196" t="s">
        <v>66</v>
      </c>
      <c r="G76" s="292" t="s">
        <v>252</v>
      </c>
      <c r="H76" s="197" t="s">
        <v>130</v>
      </c>
      <c r="I76" s="211">
        <v>10.199999999999999</v>
      </c>
      <c r="J76" s="212">
        <v>10.199999999999999</v>
      </c>
      <c r="K76" s="212"/>
      <c r="L76" s="300"/>
      <c r="M76" s="294">
        <f t="shared" si="18"/>
        <v>9.5</v>
      </c>
      <c r="N76" s="215">
        <v>9.5</v>
      </c>
      <c r="O76" s="215"/>
      <c r="P76" s="295"/>
      <c r="Q76" s="296">
        <f t="shared" si="15"/>
        <v>9.9749999999999996</v>
      </c>
      <c r="R76" s="297">
        <f t="shared" si="16"/>
        <v>9.9749999999999996</v>
      </c>
      <c r="S76" s="297"/>
      <c r="T76" s="298"/>
      <c r="U76" s="296">
        <f t="shared" si="17"/>
        <v>10.473750000000001</v>
      </c>
      <c r="V76" s="297">
        <f>R76*1.05</f>
        <v>10.473750000000001</v>
      </c>
      <c r="W76" s="297"/>
      <c r="X76" s="298"/>
      <c r="Y76" s="299"/>
      <c r="Z76" s="208">
        <v>100</v>
      </c>
      <c r="AA76" s="208">
        <v>100</v>
      </c>
      <c r="AB76" s="208">
        <v>100</v>
      </c>
    </row>
    <row r="77" spans="1:28" ht="51.75" customHeight="1">
      <c r="A77" s="193"/>
      <c r="B77" s="180"/>
      <c r="C77" s="236"/>
      <c r="D77" s="195" t="s">
        <v>116</v>
      </c>
      <c r="E77" s="196" t="s">
        <v>67</v>
      </c>
      <c r="F77" s="196" t="s">
        <v>67</v>
      </c>
      <c r="G77" s="292" t="s">
        <v>252</v>
      </c>
      <c r="H77" s="197" t="s">
        <v>130</v>
      </c>
      <c r="I77" s="211">
        <v>12</v>
      </c>
      <c r="J77" s="212">
        <v>12</v>
      </c>
      <c r="K77" s="212"/>
      <c r="L77" s="300"/>
      <c r="M77" s="294">
        <f t="shared" si="18"/>
        <v>10.8</v>
      </c>
      <c r="N77" s="215">
        <v>8.8000000000000007</v>
      </c>
      <c r="O77" s="215"/>
      <c r="P77" s="209">
        <v>2</v>
      </c>
      <c r="Q77" s="296">
        <f t="shared" si="15"/>
        <v>11.340000000000002</v>
      </c>
      <c r="R77" s="297">
        <f t="shared" si="16"/>
        <v>9.240000000000002</v>
      </c>
      <c r="S77" s="297"/>
      <c r="T77" s="298"/>
      <c r="U77" s="296">
        <f t="shared" si="17"/>
        <v>11.907000000000002</v>
      </c>
      <c r="V77" s="297">
        <f>R77*1.05</f>
        <v>9.7020000000000017</v>
      </c>
      <c r="W77" s="297"/>
      <c r="X77" s="298"/>
      <c r="Y77" s="299"/>
      <c r="Z77" s="208">
        <v>100</v>
      </c>
      <c r="AA77" s="208">
        <v>100</v>
      </c>
      <c r="AB77" s="208">
        <v>100</v>
      </c>
    </row>
    <row r="78" spans="1:28" ht="54.75" customHeight="1">
      <c r="A78" s="306"/>
      <c r="B78" s="307"/>
      <c r="C78" s="308"/>
      <c r="D78" s="309" t="s">
        <v>117</v>
      </c>
      <c r="E78" s="310" t="s">
        <v>68</v>
      </c>
      <c r="F78" s="310" t="s">
        <v>68</v>
      </c>
      <c r="G78" s="292" t="s">
        <v>252</v>
      </c>
      <c r="H78" s="197" t="s">
        <v>130</v>
      </c>
      <c r="I78" s="311"/>
      <c r="J78" s="312"/>
      <c r="K78" s="312"/>
      <c r="L78" s="313"/>
      <c r="M78" s="294"/>
      <c r="N78" s="314"/>
      <c r="O78" s="314"/>
      <c r="P78" s="315"/>
      <c r="Q78" s="296"/>
      <c r="R78" s="297"/>
      <c r="S78" s="297"/>
      <c r="T78" s="316"/>
      <c r="U78" s="296"/>
      <c r="V78" s="297"/>
      <c r="W78" s="317"/>
      <c r="X78" s="316"/>
      <c r="Y78" s="318"/>
      <c r="Z78" s="208">
        <v>100</v>
      </c>
      <c r="AA78" s="208">
        <v>100</v>
      </c>
      <c r="AB78" s="208">
        <v>100</v>
      </c>
    </row>
    <row r="79" spans="1:28" s="145" customFormat="1" ht="56.25" customHeight="1">
      <c r="A79" s="795"/>
      <c r="B79" s="727"/>
      <c r="C79" s="773"/>
      <c r="D79" s="195" t="s">
        <v>149</v>
      </c>
      <c r="E79" s="196" t="s">
        <v>148</v>
      </c>
      <c r="F79" s="196" t="s">
        <v>148</v>
      </c>
      <c r="G79" s="292" t="s">
        <v>252</v>
      </c>
      <c r="H79" s="197" t="s">
        <v>130</v>
      </c>
      <c r="I79" s="211">
        <v>1.3</v>
      </c>
      <c r="J79" s="212">
        <v>1.3</v>
      </c>
      <c r="K79" s="212"/>
      <c r="L79" s="300"/>
      <c r="M79" s="294">
        <f t="shared" si="18"/>
        <v>0.6</v>
      </c>
      <c r="N79" s="215">
        <v>0.6</v>
      </c>
      <c r="O79" s="215"/>
      <c r="P79" s="295"/>
      <c r="Q79" s="296">
        <f t="shared" si="15"/>
        <v>0.63</v>
      </c>
      <c r="R79" s="297">
        <f t="shared" si="16"/>
        <v>0.63</v>
      </c>
      <c r="S79" s="297"/>
      <c r="T79" s="298"/>
      <c r="U79" s="296">
        <f t="shared" si="17"/>
        <v>0.66150000000000009</v>
      </c>
      <c r="V79" s="297">
        <f>R79*1.05</f>
        <v>0.66150000000000009</v>
      </c>
      <c r="W79" s="297"/>
      <c r="X79" s="298"/>
      <c r="Y79" s="299"/>
      <c r="Z79" s="208">
        <v>100</v>
      </c>
      <c r="AA79" s="208">
        <v>100</v>
      </c>
      <c r="AB79" s="208">
        <v>100</v>
      </c>
    </row>
    <row r="80" spans="1:28" ht="59.25" customHeight="1">
      <c r="A80" s="795"/>
      <c r="B80" s="727"/>
      <c r="C80" s="773"/>
      <c r="D80" s="319" t="s">
        <v>118</v>
      </c>
      <c r="E80" s="320" t="s">
        <v>69</v>
      </c>
      <c r="F80" s="320" t="s">
        <v>69</v>
      </c>
      <c r="G80" s="292" t="s">
        <v>252</v>
      </c>
      <c r="H80" s="321" t="s">
        <v>130</v>
      </c>
      <c r="I80" s="322"/>
      <c r="J80" s="323"/>
      <c r="K80" s="323"/>
      <c r="L80" s="324"/>
      <c r="M80" s="294"/>
      <c r="N80" s="325"/>
      <c r="O80" s="325"/>
      <c r="P80" s="326"/>
      <c r="Q80" s="296"/>
      <c r="R80" s="297"/>
      <c r="S80" s="297"/>
      <c r="T80" s="327"/>
      <c r="U80" s="296"/>
      <c r="V80" s="297"/>
      <c r="W80" s="328"/>
      <c r="X80" s="327"/>
      <c r="Y80" s="329"/>
      <c r="Z80" s="208">
        <v>100</v>
      </c>
      <c r="AA80" s="208">
        <v>100</v>
      </c>
      <c r="AB80" s="208">
        <v>100</v>
      </c>
    </row>
    <row r="81" spans="1:94" s="148" customFormat="1" ht="58.5" customHeight="1">
      <c r="A81" s="795"/>
      <c r="B81" s="727"/>
      <c r="C81" s="773"/>
      <c r="D81" s="195" t="s">
        <v>163</v>
      </c>
      <c r="E81" s="196" t="s">
        <v>70</v>
      </c>
      <c r="F81" s="196" t="s">
        <v>70</v>
      </c>
      <c r="G81" s="292" t="s">
        <v>252</v>
      </c>
      <c r="H81" s="197" t="s">
        <v>130</v>
      </c>
      <c r="I81" s="211">
        <v>38.700000000000003</v>
      </c>
      <c r="J81" s="212">
        <v>38.700000000000003</v>
      </c>
      <c r="K81" s="212">
        <v>7.2</v>
      </c>
      <c r="L81" s="300"/>
      <c r="M81" s="294">
        <f t="shared" si="18"/>
        <v>37.799999999999997</v>
      </c>
      <c r="N81" s="215">
        <v>37.799999999999997</v>
      </c>
      <c r="O81" s="215">
        <v>10</v>
      </c>
      <c r="P81" s="295"/>
      <c r="Q81" s="296">
        <f t="shared" si="15"/>
        <v>39.69</v>
      </c>
      <c r="R81" s="297">
        <f t="shared" si="16"/>
        <v>39.69</v>
      </c>
      <c r="S81" s="297">
        <f>O81*1.05</f>
        <v>10.5</v>
      </c>
      <c r="T81" s="298"/>
      <c r="U81" s="296">
        <f t="shared" si="17"/>
        <v>41.674500000000002</v>
      </c>
      <c r="V81" s="297">
        <f>R81*1.05</f>
        <v>41.674500000000002</v>
      </c>
      <c r="W81" s="297">
        <f>S81*1.05</f>
        <v>11.025</v>
      </c>
      <c r="X81" s="298"/>
      <c r="Y81" s="299"/>
      <c r="Z81" s="208">
        <v>100</v>
      </c>
      <c r="AA81" s="208">
        <v>100</v>
      </c>
      <c r="AB81" s="208">
        <v>100</v>
      </c>
    </row>
    <row r="82" spans="1:94" ht="53.25" customHeight="1">
      <c r="A82" s="193"/>
      <c r="B82" s="180"/>
      <c r="C82" s="236"/>
      <c r="D82" s="195" t="s">
        <v>133</v>
      </c>
      <c r="E82" s="196" t="s">
        <v>71</v>
      </c>
      <c r="F82" s="196" t="s">
        <v>71</v>
      </c>
      <c r="G82" s="292" t="s">
        <v>252</v>
      </c>
      <c r="H82" s="197" t="s">
        <v>130</v>
      </c>
      <c r="I82" s="211">
        <v>8.3000000000000007</v>
      </c>
      <c r="J82" s="212">
        <v>8.3000000000000007</v>
      </c>
      <c r="K82" s="212"/>
      <c r="L82" s="300"/>
      <c r="M82" s="294">
        <f t="shared" si="18"/>
        <v>7.6</v>
      </c>
      <c r="N82" s="215">
        <v>7.6</v>
      </c>
      <c r="O82" s="215"/>
      <c r="P82" s="295"/>
      <c r="Q82" s="296">
        <f t="shared" si="15"/>
        <v>7.9799999999999995</v>
      </c>
      <c r="R82" s="297">
        <f t="shared" si="16"/>
        <v>7.9799999999999995</v>
      </c>
      <c r="S82" s="297"/>
      <c r="T82" s="298"/>
      <c r="U82" s="296">
        <f t="shared" si="17"/>
        <v>8.3789999999999996</v>
      </c>
      <c r="V82" s="297">
        <f>R82*1.05</f>
        <v>8.3789999999999996</v>
      </c>
      <c r="W82" s="297"/>
      <c r="X82" s="298"/>
      <c r="Y82" s="299"/>
      <c r="Z82" s="208">
        <v>100</v>
      </c>
      <c r="AA82" s="208">
        <v>100</v>
      </c>
      <c r="AB82" s="208">
        <v>100</v>
      </c>
    </row>
    <row r="83" spans="1:94" ht="54.75" customHeight="1" thickBot="1">
      <c r="A83" s="193"/>
      <c r="B83" s="330"/>
      <c r="C83" s="236"/>
      <c r="D83" s="195" t="s">
        <v>75</v>
      </c>
      <c r="E83" s="196" t="s">
        <v>72</v>
      </c>
      <c r="F83" s="196" t="s">
        <v>72</v>
      </c>
      <c r="G83" s="292" t="s">
        <v>252</v>
      </c>
      <c r="H83" s="224" t="s">
        <v>130</v>
      </c>
      <c r="I83" s="311">
        <v>9.6999999999999993</v>
      </c>
      <c r="J83" s="312">
        <v>9.6999999999999993</v>
      </c>
      <c r="K83" s="312"/>
      <c r="L83" s="313"/>
      <c r="M83" s="331">
        <f t="shared" si="18"/>
        <v>10</v>
      </c>
      <c r="N83" s="314">
        <v>6</v>
      </c>
      <c r="O83" s="314">
        <v>2</v>
      </c>
      <c r="P83" s="561">
        <v>4</v>
      </c>
      <c r="Q83" s="332">
        <f t="shared" si="15"/>
        <v>10.5</v>
      </c>
      <c r="R83" s="317">
        <f t="shared" si="16"/>
        <v>6.3000000000000007</v>
      </c>
      <c r="S83" s="317"/>
      <c r="T83" s="316"/>
      <c r="U83" s="332">
        <f t="shared" si="17"/>
        <v>11.025</v>
      </c>
      <c r="V83" s="317">
        <f>R83*1.05</f>
        <v>6.6150000000000011</v>
      </c>
      <c r="W83" s="317"/>
      <c r="X83" s="316"/>
      <c r="Y83" s="318"/>
      <c r="Z83" s="235">
        <v>100</v>
      </c>
      <c r="AA83" s="235">
        <v>100</v>
      </c>
      <c r="AB83" s="235">
        <v>100</v>
      </c>
    </row>
    <row r="84" spans="1:94" ht="15.75" customHeight="1" thickBot="1">
      <c r="A84" s="193"/>
      <c r="B84" s="330"/>
      <c r="C84" s="236"/>
      <c r="D84" s="773" t="s">
        <v>135</v>
      </c>
      <c r="E84" s="773"/>
      <c r="F84" s="773"/>
      <c r="G84" s="773"/>
      <c r="H84" s="333" t="s">
        <v>8</v>
      </c>
      <c r="I84" s="334">
        <f t="shared" ref="I84:W84" si="20">SUM(I64:I83)</f>
        <v>399.2</v>
      </c>
      <c r="J84" s="335">
        <f t="shared" si="20"/>
        <v>398.29999999999995</v>
      </c>
      <c r="K84" s="335">
        <f t="shared" si="20"/>
        <v>7.2</v>
      </c>
      <c r="L84" s="336">
        <f>SUM(L65:L83)</f>
        <v>0.9</v>
      </c>
      <c r="M84" s="337">
        <f>SUM(M64,M66,M67,M68,M69,M70,M71,M72,M73,M74,M75,M76,M77,M79,M81,M82,M83)</f>
        <v>400.6</v>
      </c>
      <c r="N84" s="335">
        <f t="shared" si="20"/>
        <v>394.6</v>
      </c>
      <c r="O84" s="338">
        <f t="shared" si="20"/>
        <v>13.2</v>
      </c>
      <c r="P84" s="339">
        <f t="shared" si="20"/>
        <v>6</v>
      </c>
      <c r="Q84" s="337">
        <f t="shared" si="20"/>
        <v>420.63</v>
      </c>
      <c r="R84" s="335">
        <f t="shared" si="20"/>
        <v>414.33000000000004</v>
      </c>
      <c r="S84" s="335">
        <f t="shared" si="20"/>
        <v>10.5</v>
      </c>
      <c r="T84" s="336"/>
      <c r="U84" s="337">
        <f t="shared" si="20"/>
        <v>441.66149999999999</v>
      </c>
      <c r="V84" s="335">
        <f t="shared" si="20"/>
        <v>435.04650000000004</v>
      </c>
      <c r="W84" s="335">
        <f t="shared" si="20"/>
        <v>11.025</v>
      </c>
      <c r="X84" s="336"/>
      <c r="Y84" s="340"/>
      <c r="Z84" s="291"/>
      <c r="AA84" s="291"/>
      <c r="AB84" s="291"/>
      <c r="AC84" s="132"/>
      <c r="AE84" s="146"/>
    </row>
    <row r="85" spans="1:94" ht="25.5" customHeight="1" thickBot="1">
      <c r="A85" s="193" t="s">
        <v>10</v>
      </c>
      <c r="B85" s="330" t="s">
        <v>10</v>
      </c>
      <c r="C85" s="799" t="s">
        <v>128</v>
      </c>
      <c r="D85" s="799"/>
      <c r="E85" s="799"/>
      <c r="F85" s="799"/>
      <c r="G85" s="799"/>
      <c r="H85" s="800"/>
      <c r="I85" s="341">
        <f>SUM(I38+I62+I84)</f>
        <v>8482.3790000000008</v>
      </c>
      <c r="J85" s="341">
        <f>SUM(J38+J62+J84)</f>
        <v>9696.0419999999995</v>
      </c>
      <c r="K85" s="341">
        <f>SUM(K38+K62+K84)</f>
        <v>5907.2519999999995</v>
      </c>
      <c r="L85" s="341">
        <f>SUM(L38+L62+L84)</f>
        <v>41.9</v>
      </c>
      <c r="M85" s="341">
        <f>SUM(M38+M62+M84)</f>
        <v>8508.8999999999978</v>
      </c>
      <c r="N85" s="341">
        <f t="shared" ref="N85:X85" si="21">SUM(N38+N62+N84)</f>
        <v>8498.8999999999978</v>
      </c>
      <c r="O85" s="341">
        <f t="shared" si="21"/>
        <v>5493.0000000000009</v>
      </c>
      <c r="P85" s="341">
        <f t="shared" si="21"/>
        <v>10</v>
      </c>
      <c r="Q85" s="341">
        <f>SUM(Q38,Q62,Q84)</f>
        <v>8960.5249999999996</v>
      </c>
      <c r="R85" s="341">
        <f t="shared" si="21"/>
        <v>8575.875</v>
      </c>
      <c r="S85" s="341">
        <f t="shared" si="21"/>
        <v>5527.0950000000003</v>
      </c>
      <c r="T85" s="341">
        <f t="shared" si="21"/>
        <v>0</v>
      </c>
      <c r="U85" s="341">
        <f t="shared" si="21"/>
        <v>14581.150500000003</v>
      </c>
      <c r="V85" s="341">
        <f t="shared" si="21"/>
        <v>9004.6687500000007</v>
      </c>
      <c r="W85" s="341">
        <f t="shared" si="21"/>
        <v>5803.4497500000016</v>
      </c>
      <c r="X85" s="341">
        <f t="shared" si="21"/>
        <v>0</v>
      </c>
      <c r="Y85" s="798"/>
      <c r="Z85" s="798"/>
      <c r="AA85" s="798"/>
      <c r="AB85" s="798"/>
    </row>
    <row r="86" spans="1:94" ht="26.25" customHeight="1" thickBot="1">
      <c r="A86" s="193" t="s">
        <v>10</v>
      </c>
      <c r="B86" s="330" t="s">
        <v>11</v>
      </c>
      <c r="C86" s="797" t="s">
        <v>200</v>
      </c>
      <c r="D86" s="797"/>
      <c r="E86" s="797"/>
      <c r="F86" s="797"/>
      <c r="G86" s="797"/>
      <c r="H86" s="797"/>
      <c r="I86" s="797"/>
      <c r="J86" s="797"/>
      <c r="K86" s="797"/>
      <c r="L86" s="797"/>
      <c r="M86" s="797"/>
      <c r="N86" s="797"/>
      <c r="O86" s="797"/>
      <c r="P86" s="797"/>
      <c r="Q86" s="797"/>
      <c r="R86" s="797"/>
      <c r="S86" s="797"/>
      <c r="T86" s="797"/>
      <c r="U86" s="797"/>
      <c r="V86" s="797"/>
      <c r="W86" s="797"/>
      <c r="X86" s="797"/>
      <c r="Y86" s="797"/>
      <c r="Z86" s="797"/>
      <c r="AA86" s="797"/>
      <c r="AB86" s="797"/>
    </row>
    <row r="87" spans="1:94" ht="23.25" customHeight="1">
      <c r="A87" s="342" t="s">
        <v>10</v>
      </c>
      <c r="B87" s="343" t="s">
        <v>11</v>
      </c>
      <c r="C87" s="344" t="s">
        <v>10</v>
      </c>
      <c r="D87" s="820" t="s">
        <v>199</v>
      </c>
      <c r="E87" s="821"/>
      <c r="F87" s="821"/>
      <c r="G87" s="821"/>
      <c r="H87" s="821"/>
      <c r="I87" s="821"/>
      <c r="J87" s="821"/>
      <c r="K87" s="821"/>
      <c r="L87" s="821"/>
      <c r="M87" s="821"/>
      <c r="N87" s="821"/>
      <c r="O87" s="821"/>
      <c r="P87" s="821"/>
      <c r="Q87" s="821"/>
      <c r="R87" s="821"/>
      <c r="S87" s="821"/>
      <c r="T87" s="821"/>
      <c r="U87" s="821"/>
      <c r="V87" s="821"/>
      <c r="W87" s="821"/>
      <c r="X87" s="821"/>
      <c r="Y87" s="822"/>
      <c r="Z87" s="822"/>
      <c r="AA87" s="822"/>
      <c r="AB87" s="823"/>
      <c r="AE87" s="146"/>
    </row>
    <row r="88" spans="1:94" s="151" customFormat="1" ht="53.25" customHeight="1" thickBot="1">
      <c r="A88" s="809"/>
      <c r="B88" s="817"/>
      <c r="C88" s="815"/>
      <c r="D88" s="813" t="s">
        <v>172</v>
      </c>
      <c r="E88" s="769" t="s">
        <v>73</v>
      </c>
      <c r="F88" s="769" t="s">
        <v>73</v>
      </c>
      <c r="G88" s="598" t="s">
        <v>256</v>
      </c>
      <c r="H88" s="272" t="s">
        <v>183</v>
      </c>
      <c r="I88" s="345" t="s">
        <v>192</v>
      </c>
      <c r="J88" s="235" t="s">
        <v>192</v>
      </c>
      <c r="K88" s="235"/>
      <c r="L88" s="346"/>
      <c r="M88" s="347"/>
      <c r="N88" s="348"/>
      <c r="O88" s="348"/>
      <c r="P88" s="349"/>
      <c r="Q88" s="350"/>
      <c r="R88" s="351"/>
      <c r="S88" s="352"/>
      <c r="T88" s="353"/>
      <c r="U88" s="354"/>
      <c r="V88" s="355"/>
      <c r="W88" s="355"/>
      <c r="X88" s="353"/>
      <c r="Y88" s="356"/>
      <c r="Z88" s="235"/>
      <c r="AA88" s="235"/>
      <c r="AB88" s="235"/>
      <c r="AC88" s="149"/>
      <c r="AD88" s="149"/>
      <c r="AE88" s="150"/>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c r="CM88" s="149"/>
      <c r="CN88" s="149"/>
      <c r="CO88" s="149"/>
      <c r="CP88" s="149"/>
    </row>
    <row r="89" spans="1:94" s="151" customFormat="1" ht="53.25" customHeight="1" thickBot="1">
      <c r="A89" s="810"/>
      <c r="B89" s="818"/>
      <c r="C89" s="816"/>
      <c r="D89" s="814"/>
      <c r="E89" s="769"/>
      <c r="F89" s="769"/>
      <c r="G89" s="811"/>
      <c r="H89" s="357" t="s">
        <v>8</v>
      </c>
      <c r="I89" s="358">
        <v>129.4</v>
      </c>
      <c r="J89" s="359">
        <v>129.4</v>
      </c>
      <c r="K89" s="359"/>
      <c r="L89" s="360"/>
      <c r="M89" s="361"/>
      <c r="N89" s="359"/>
      <c r="O89" s="359"/>
      <c r="P89" s="360"/>
      <c r="Q89" s="358"/>
      <c r="R89" s="361"/>
      <c r="S89" s="359"/>
      <c r="T89" s="360"/>
      <c r="U89" s="361"/>
      <c r="V89" s="359"/>
      <c r="W89" s="359"/>
      <c r="X89" s="360"/>
      <c r="Y89" s="362"/>
      <c r="Z89" s="291"/>
      <c r="AA89" s="291"/>
      <c r="AB89" s="291"/>
      <c r="AC89" s="149"/>
      <c r="AD89" s="149"/>
      <c r="AE89" s="150"/>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c r="CG89" s="149"/>
      <c r="CH89" s="149"/>
      <c r="CI89" s="149"/>
      <c r="CJ89" s="149"/>
      <c r="CK89" s="149"/>
      <c r="CL89" s="149"/>
      <c r="CM89" s="149"/>
      <c r="CN89" s="149"/>
      <c r="CO89" s="149"/>
      <c r="CP89" s="149"/>
    </row>
    <row r="90" spans="1:94" s="145" customFormat="1" ht="45.75" customHeight="1" thickBot="1">
      <c r="A90" s="342"/>
      <c r="B90" s="363"/>
      <c r="C90" s="364"/>
      <c r="D90" s="737" t="s">
        <v>74</v>
      </c>
      <c r="E90" s="769" t="s">
        <v>73</v>
      </c>
      <c r="F90" s="769" t="s">
        <v>73</v>
      </c>
      <c r="G90" s="736" t="s">
        <v>256</v>
      </c>
      <c r="H90" s="365" t="s">
        <v>183</v>
      </c>
      <c r="I90" s="366">
        <v>238.2</v>
      </c>
      <c r="J90" s="367">
        <v>238.2</v>
      </c>
      <c r="K90" s="368"/>
      <c r="L90" s="369"/>
      <c r="M90" s="370">
        <v>116</v>
      </c>
      <c r="N90" s="371"/>
      <c r="O90" s="371"/>
      <c r="P90" s="372">
        <v>116</v>
      </c>
      <c r="Q90" s="366">
        <v>506.9</v>
      </c>
      <c r="R90" s="373"/>
      <c r="S90" s="374"/>
      <c r="T90" s="375">
        <v>506.9</v>
      </c>
      <c r="U90" s="376"/>
      <c r="V90" s="377"/>
      <c r="W90" s="377"/>
      <c r="X90" s="378"/>
      <c r="Y90" s="379" t="s">
        <v>205</v>
      </c>
      <c r="Z90" s="246"/>
      <c r="AA90" s="246" t="s">
        <v>78</v>
      </c>
      <c r="AB90" s="246"/>
      <c r="AC90" s="130"/>
      <c r="AD90" s="130"/>
      <c r="AE90" s="146"/>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30"/>
      <c r="BB90" s="130"/>
      <c r="BC90" s="130"/>
      <c r="BD90" s="130"/>
      <c r="BE90" s="130"/>
      <c r="BF90" s="130"/>
      <c r="BG90" s="130"/>
      <c r="BH90" s="130"/>
      <c r="BI90" s="130"/>
      <c r="BJ90" s="130"/>
      <c r="BK90" s="130"/>
      <c r="BL90" s="130"/>
      <c r="BM90" s="130"/>
      <c r="BN90" s="130"/>
      <c r="BO90" s="130"/>
      <c r="BP90" s="130"/>
      <c r="BQ90" s="130"/>
      <c r="BR90" s="130"/>
      <c r="BS90" s="130"/>
      <c r="BT90" s="130"/>
      <c r="BU90" s="130"/>
      <c r="BV90" s="130"/>
      <c r="BW90" s="130"/>
      <c r="BX90" s="130"/>
      <c r="BY90" s="130"/>
      <c r="BZ90" s="130"/>
      <c r="CA90" s="130"/>
      <c r="CB90" s="130"/>
      <c r="CC90" s="130"/>
      <c r="CD90" s="130"/>
      <c r="CE90" s="130"/>
      <c r="CF90" s="130"/>
      <c r="CG90" s="130"/>
      <c r="CH90" s="130"/>
      <c r="CI90" s="130"/>
      <c r="CJ90" s="130"/>
      <c r="CK90" s="130"/>
      <c r="CL90" s="130"/>
      <c r="CM90" s="130"/>
      <c r="CN90" s="130"/>
      <c r="CO90" s="130"/>
      <c r="CP90" s="130"/>
    </row>
    <row r="91" spans="1:94" s="145" customFormat="1" ht="45.75" customHeight="1" thickBot="1">
      <c r="A91" s="342"/>
      <c r="B91" s="380"/>
      <c r="C91" s="344"/>
      <c r="D91" s="737"/>
      <c r="E91" s="769"/>
      <c r="F91" s="769"/>
      <c r="G91" s="736"/>
      <c r="H91" s="381" t="s">
        <v>8</v>
      </c>
      <c r="I91" s="284">
        <v>238.2</v>
      </c>
      <c r="J91" s="285">
        <v>238.2</v>
      </c>
      <c r="K91" s="285"/>
      <c r="L91" s="286"/>
      <c r="M91" s="382">
        <f>SUM(M88:M90)</f>
        <v>116</v>
      </c>
      <c r="N91" s="285"/>
      <c r="O91" s="285"/>
      <c r="P91" s="286">
        <v>116</v>
      </c>
      <c r="Q91" s="284">
        <f>SUM(Q88:Q90)</f>
        <v>506.9</v>
      </c>
      <c r="R91" s="382"/>
      <c r="S91" s="285"/>
      <c r="T91" s="286">
        <f>SUM(T88:T90)</f>
        <v>506.9</v>
      </c>
      <c r="U91" s="287"/>
      <c r="V91" s="288"/>
      <c r="W91" s="288"/>
      <c r="X91" s="289"/>
      <c r="Y91" s="383"/>
      <c r="Z91" s="384"/>
      <c r="AA91" s="384"/>
      <c r="AB91" s="384"/>
      <c r="AC91" s="130"/>
      <c r="AD91" s="130"/>
      <c r="AE91" s="146"/>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c r="BL91" s="130"/>
      <c r="BM91" s="130"/>
      <c r="BN91" s="130"/>
      <c r="BO91" s="130"/>
      <c r="BP91" s="130"/>
      <c r="BQ91" s="130"/>
      <c r="BR91" s="130"/>
      <c r="BS91" s="130"/>
      <c r="BT91" s="130"/>
      <c r="BU91" s="130"/>
      <c r="BV91" s="130"/>
      <c r="BW91" s="130"/>
      <c r="BX91" s="130"/>
      <c r="BY91" s="130"/>
      <c r="BZ91" s="130"/>
      <c r="CA91" s="130"/>
      <c r="CB91" s="130"/>
      <c r="CC91" s="130"/>
      <c r="CD91" s="130"/>
      <c r="CE91" s="130"/>
      <c r="CF91" s="130"/>
      <c r="CG91" s="130"/>
      <c r="CH91" s="130"/>
      <c r="CI91" s="130"/>
      <c r="CJ91" s="130"/>
      <c r="CK91" s="130"/>
      <c r="CL91" s="130"/>
      <c r="CM91" s="130"/>
      <c r="CN91" s="130"/>
      <c r="CO91" s="130"/>
      <c r="CP91" s="130"/>
    </row>
    <row r="92" spans="1:94" s="145" customFormat="1" ht="23.25" customHeight="1">
      <c r="A92" s="342" t="s">
        <v>10</v>
      </c>
      <c r="B92" s="363" t="s">
        <v>11</v>
      </c>
      <c r="C92" s="364"/>
      <c r="D92" s="760" t="s">
        <v>126</v>
      </c>
      <c r="E92" s="735" t="s">
        <v>73</v>
      </c>
      <c r="F92" s="735" t="s">
        <v>73</v>
      </c>
      <c r="G92" s="598" t="s">
        <v>256</v>
      </c>
      <c r="H92" s="385" t="s">
        <v>90</v>
      </c>
      <c r="I92" s="386">
        <v>0.6</v>
      </c>
      <c r="J92" s="387">
        <v>0.6</v>
      </c>
      <c r="K92" s="387"/>
      <c r="L92" s="388"/>
      <c r="M92" s="389"/>
      <c r="N92" s="390"/>
      <c r="O92" s="390"/>
      <c r="P92" s="391"/>
      <c r="Q92" s="392"/>
      <c r="R92" s="393"/>
      <c r="S92" s="394"/>
      <c r="T92" s="395"/>
      <c r="U92" s="393"/>
      <c r="V92" s="394"/>
      <c r="W92" s="394"/>
      <c r="X92" s="395"/>
      <c r="Y92" s="692"/>
      <c r="Z92" s="689"/>
      <c r="AA92" s="689"/>
      <c r="AB92" s="691"/>
      <c r="AC92" s="130"/>
      <c r="AD92" s="130"/>
      <c r="AE92" s="146"/>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0"/>
      <c r="BI92" s="130"/>
      <c r="BJ92" s="130"/>
      <c r="BK92" s="130"/>
      <c r="BL92" s="130"/>
      <c r="BM92" s="130"/>
      <c r="BN92" s="130"/>
      <c r="BO92" s="130"/>
      <c r="BP92" s="130"/>
      <c r="BQ92" s="130"/>
      <c r="BR92" s="130"/>
      <c r="BS92" s="130"/>
      <c r="BT92" s="130"/>
      <c r="BU92" s="130"/>
      <c r="BV92" s="130"/>
      <c r="BW92" s="130"/>
      <c r="BX92" s="130"/>
      <c r="BY92" s="130"/>
      <c r="BZ92" s="130"/>
      <c r="CA92" s="130"/>
      <c r="CB92" s="130"/>
      <c r="CC92" s="130"/>
      <c r="CD92" s="130"/>
      <c r="CE92" s="130"/>
      <c r="CF92" s="130"/>
      <c r="CG92" s="130"/>
      <c r="CH92" s="130"/>
      <c r="CI92" s="130"/>
      <c r="CJ92" s="130"/>
      <c r="CK92" s="130"/>
      <c r="CL92" s="130"/>
      <c r="CM92" s="130"/>
      <c r="CN92" s="130"/>
      <c r="CO92" s="130"/>
      <c r="CP92" s="130"/>
    </row>
    <row r="93" spans="1:94" s="145" customFormat="1" ht="23.25" customHeight="1">
      <c r="A93" s="342"/>
      <c r="B93" s="396"/>
      <c r="C93" s="397"/>
      <c r="D93" s="760"/>
      <c r="E93" s="735"/>
      <c r="F93" s="735"/>
      <c r="G93" s="599"/>
      <c r="H93" s="398" t="s">
        <v>52</v>
      </c>
      <c r="I93" s="399"/>
      <c r="J93" s="400"/>
      <c r="K93" s="401"/>
      <c r="L93" s="402"/>
      <c r="M93" s="403"/>
      <c r="N93" s="404"/>
      <c r="O93" s="404"/>
      <c r="P93" s="405"/>
      <c r="Q93" s="406"/>
      <c r="R93" s="407"/>
      <c r="S93" s="408"/>
      <c r="T93" s="409"/>
      <c r="U93" s="407"/>
      <c r="V93" s="408"/>
      <c r="W93" s="408"/>
      <c r="X93" s="409"/>
      <c r="Y93" s="693"/>
      <c r="Z93" s="690"/>
      <c r="AA93" s="690"/>
      <c r="AB93" s="687"/>
      <c r="AC93" s="130"/>
      <c r="AD93" s="130"/>
      <c r="AE93" s="146"/>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c r="BL93" s="130"/>
      <c r="BM93" s="130"/>
      <c r="BN93" s="130"/>
      <c r="BO93" s="130"/>
      <c r="BP93" s="130"/>
      <c r="BQ93" s="130"/>
      <c r="BR93" s="130"/>
      <c r="BS93" s="130"/>
      <c r="BT93" s="130"/>
      <c r="BU93" s="130"/>
      <c r="BV93" s="130"/>
      <c r="BW93" s="130"/>
      <c r="BX93" s="130"/>
      <c r="BY93" s="130"/>
      <c r="BZ93" s="130"/>
      <c r="CA93" s="130"/>
      <c r="CB93" s="130"/>
      <c r="CC93" s="130"/>
      <c r="CD93" s="130"/>
      <c r="CE93" s="130"/>
      <c r="CF93" s="130"/>
      <c r="CG93" s="130"/>
      <c r="CH93" s="130"/>
      <c r="CI93" s="130"/>
      <c r="CJ93" s="130"/>
      <c r="CK93" s="130"/>
      <c r="CL93" s="130"/>
      <c r="CM93" s="130"/>
      <c r="CN93" s="130"/>
      <c r="CO93" s="130"/>
      <c r="CP93" s="130"/>
    </row>
    <row r="94" spans="1:94" s="145" customFormat="1" ht="27" customHeight="1" thickBot="1">
      <c r="A94" s="342"/>
      <c r="B94" s="396"/>
      <c r="C94" s="397"/>
      <c r="D94" s="760"/>
      <c r="E94" s="735"/>
      <c r="F94" s="735"/>
      <c r="G94" s="600"/>
      <c r="H94" s="410" t="s">
        <v>76</v>
      </c>
      <c r="I94" s="411"/>
      <c r="J94" s="412"/>
      <c r="K94" s="412"/>
      <c r="L94" s="413"/>
      <c r="M94" s="347"/>
      <c r="N94" s="348"/>
      <c r="O94" s="348"/>
      <c r="P94" s="349"/>
      <c r="Q94" s="414"/>
      <c r="R94" s="415"/>
      <c r="S94" s="416"/>
      <c r="T94" s="417"/>
      <c r="U94" s="415"/>
      <c r="V94" s="416"/>
      <c r="W94" s="416"/>
      <c r="X94" s="417"/>
      <c r="Y94" s="696"/>
      <c r="Z94" s="687"/>
      <c r="AA94" s="687"/>
      <c r="AB94" s="694"/>
      <c r="AC94" s="130"/>
      <c r="AD94" s="130"/>
      <c r="AE94" s="146"/>
      <c r="AF94" s="130"/>
      <c r="AG94" s="130"/>
      <c r="AH94" s="130"/>
      <c r="AI94" s="130"/>
      <c r="AJ94" s="130"/>
      <c r="AK94" s="130"/>
      <c r="AL94" s="130"/>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0"/>
      <c r="BI94" s="130"/>
      <c r="BJ94" s="130"/>
      <c r="BK94" s="130"/>
      <c r="BL94" s="130"/>
      <c r="BM94" s="130"/>
      <c r="BN94" s="130"/>
      <c r="BO94" s="130"/>
      <c r="BP94" s="130"/>
      <c r="BQ94" s="130"/>
      <c r="BR94" s="130"/>
      <c r="BS94" s="130"/>
      <c r="BT94" s="130"/>
      <c r="BU94" s="130"/>
      <c r="BV94" s="130"/>
      <c r="BW94" s="130"/>
      <c r="BX94" s="130"/>
      <c r="BY94" s="130"/>
      <c r="BZ94" s="130"/>
      <c r="CA94" s="130"/>
      <c r="CB94" s="130"/>
      <c r="CC94" s="130"/>
      <c r="CD94" s="130"/>
      <c r="CE94" s="130"/>
      <c r="CF94" s="130"/>
      <c r="CG94" s="130"/>
      <c r="CH94" s="130"/>
      <c r="CI94" s="130"/>
      <c r="CJ94" s="130"/>
      <c r="CK94" s="130"/>
      <c r="CL94" s="130"/>
      <c r="CM94" s="130"/>
      <c r="CN94" s="130"/>
      <c r="CO94" s="130"/>
      <c r="CP94" s="130"/>
    </row>
    <row r="95" spans="1:94" s="145" customFormat="1" ht="22.5" customHeight="1" thickBot="1">
      <c r="A95" s="342"/>
      <c r="B95" s="380"/>
      <c r="C95" s="344"/>
      <c r="D95" s="760"/>
      <c r="E95" s="735"/>
      <c r="F95" s="735"/>
      <c r="G95" s="601"/>
      <c r="H95" s="418" t="s">
        <v>8</v>
      </c>
      <c r="I95" s="419">
        <v>0.6</v>
      </c>
      <c r="J95" s="420">
        <v>0.6</v>
      </c>
      <c r="K95" s="291"/>
      <c r="L95" s="421"/>
      <c r="M95" s="422"/>
      <c r="N95" s="291"/>
      <c r="O95" s="291"/>
      <c r="P95" s="421"/>
      <c r="Q95" s="358"/>
      <c r="R95" s="422"/>
      <c r="S95" s="291"/>
      <c r="T95" s="421"/>
      <c r="U95" s="422"/>
      <c r="V95" s="291"/>
      <c r="W95" s="291"/>
      <c r="X95" s="421"/>
      <c r="Y95" s="697"/>
      <c r="Z95" s="688"/>
      <c r="AA95" s="688"/>
      <c r="AB95" s="695"/>
      <c r="AC95" s="130"/>
      <c r="AD95" s="130"/>
      <c r="AE95" s="146"/>
      <c r="AF95" s="130"/>
      <c r="AG95" s="130"/>
      <c r="AH95" s="130"/>
      <c r="AI95" s="130"/>
      <c r="AJ95" s="130"/>
      <c r="AK95" s="130"/>
      <c r="AL95" s="130"/>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30"/>
      <c r="BI95" s="130"/>
      <c r="BJ95" s="130"/>
      <c r="BK95" s="130"/>
      <c r="BL95" s="130"/>
      <c r="BM95" s="130"/>
      <c r="BN95" s="130"/>
      <c r="BO95" s="130"/>
      <c r="BP95" s="130"/>
      <c r="BQ95" s="130"/>
      <c r="BR95" s="130"/>
      <c r="BS95" s="130"/>
      <c r="BT95" s="130"/>
      <c r="BU95" s="130"/>
      <c r="BV95" s="130"/>
      <c r="BW95" s="130"/>
      <c r="BX95" s="130"/>
      <c r="BY95" s="130"/>
      <c r="BZ95" s="130"/>
      <c r="CA95" s="130"/>
      <c r="CB95" s="130"/>
      <c r="CC95" s="130"/>
      <c r="CD95" s="130"/>
      <c r="CE95" s="130"/>
      <c r="CF95" s="130"/>
      <c r="CG95" s="130"/>
      <c r="CH95" s="130"/>
      <c r="CI95" s="130"/>
      <c r="CJ95" s="130"/>
      <c r="CK95" s="130"/>
      <c r="CL95" s="130"/>
      <c r="CM95" s="130"/>
      <c r="CN95" s="130"/>
      <c r="CO95" s="130"/>
      <c r="CP95" s="130"/>
    </row>
    <row r="96" spans="1:94" ht="28.5" customHeight="1">
      <c r="A96" s="716" t="s">
        <v>10</v>
      </c>
      <c r="B96" s="725" t="s">
        <v>11</v>
      </c>
      <c r="C96" s="804"/>
      <c r="D96" s="609" t="s">
        <v>151</v>
      </c>
      <c r="E96" s="589" t="s">
        <v>62</v>
      </c>
      <c r="F96" s="589" t="s">
        <v>62</v>
      </c>
      <c r="G96" s="598" t="s">
        <v>256</v>
      </c>
      <c r="H96" s="424" t="s">
        <v>52</v>
      </c>
      <c r="I96" s="392"/>
      <c r="J96" s="394"/>
      <c r="K96" s="394"/>
      <c r="L96" s="395"/>
      <c r="M96" s="425">
        <v>2.2999999999999998</v>
      </c>
      <c r="N96" s="390">
        <v>2.2999999999999998</v>
      </c>
      <c r="O96" s="390"/>
      <c r="P96" s="426"/>
      <c r="Q96" s="392"/>
      <c r="R96" s="393"/>
      <c r="S96" s="394"/>
      <c r="T96" s="395"/>
      <c r="U96" s="393"/>
      <c r="V96" s="427"/>
      <c r="W96" s="427"/>
      <c r="X96" s="428"/>
      <c r="Y96" s="594" t="s">
        <v>206</v>
      </c>
      <c r="Z96" s="394"/>
      <c r="AA96" s="394"/>
      <c r="AB96" s="394"/>
      <c r="AC96" s="152"/>
      <c r="AD96" s="152"/>
      <c r="AE96" s="153"/>
      <c r="AF96" s="152"/>
      <c r="AI96" s="146"/>
    </row>
    <row r="97" spans="1:35" ht="35.25" customHeight="1">
      <c r="A97" s="716"/>
      <c r="B97" s="725"/>
      <c r="C97" s="804"/>
      <c r="D97" s="609"/>
      <c r="E97" s="589"/>
      <c r="F97" s="589"/>
      <c r="G97" s="599"/>
      <c r="H97" s="429" t="s">
        <v>81</v>
      </c>
      <c r="I97" s="430">
        <v>20</v>
      </c>
      <c r="J97" s="408">
        <v>20</v>
      </c>
      <c r="K97" s="408"/>
      <c r="L97" s="409"/>
      <c r="M97" s="431">
        <v>50.6</v>
      </c>
      <c r="N97" s="432"/>
      <c r="O97" s="432"/>
      <c r="P97" s="433">
        <v>50.6</v>
      </c>
      <c r="Q97" s="434"/>
      <c r="R97" s="435"/>
      <c r="S97" s="436"/>
      <c r="T97" s="437"/>
      <c r="U97" s="435"/>
      <c r="V97" s="436"/>
      <c r="W97" s="436"/>
      <c r="X97" s="437"/>
      <c r="Y97" s="595"/>
      <c r="Z97" s="564">
        <v>1</v>
      </c>
      <c r="AA97" s="408"/>
      <c r="AB97" s="408"/>
      <c r="AE97" s="146"/>
      <c r="AI97" s="146"/>
    </row>
    <row r="98" spans="1:35" ht="24.75" customHeight="1" thickBot="1">
      <c r="A98" s="716"/>
      <c r="B98" s="726"/>
      <c r="C98" s="802"/>
      <c r="D98" s="609"/>
      <c r="E98" s="589"/>
      <c r="F98" s="589"/>
      <c r="G98" s="600"/>
      <c r="H98" s="438" t="s">
        <v>76</v>
      </c>
      <c r="I98" s="414"/>
      <c r="J98" s="416"/>
      <c r="K98" s="416"/>
      <c r="L98" s="417"/>
      <c r="M98" s="347"/>
      <c r="N98" s="348"/>
      <c r="O98" s="348"/>
      <c r="P98" s="349"/>
      <c r="Q98" s="439"/>
      <c r="R98" s="440"/>
      <c r="S98" s="441"/>
      <c r="T98" s="442"/>
      <c r="U98" s="440"/>
      <c r="V98" s="441"/>
      <c r="W98" s="441"/>
      <c r="X98" s="442"/>
      <c r="Y98" s="596"/>
      <c r="Z98" s="443"/>
      <c r="AA98" s="443"/>
      <c r="AB98" s="443"/>
      <c r="AE98" s="146"/>
      <c r="AI98" s="146"/>
    </row>
    <row r="99" spans="1:35" ht="40.5" customHeight="1" thickBot="1">
      <c r="A99" s="342"/>
      <c r="B99" s="444"/>
      <c r="C99" s="445"/>
      <c r="D99" s="609"/>
      <c r="E99" s="589"/>
      <c r="F99" s="589"/>
      <c r="G99" s="601"/>
      <c r="H99" s="446" t="s">
        <v>8</v>
      </c>
      <c r="I99" s="186">
        <v>20</v>
      </c>
      <c r="J99" s="187">
        <v>20</v>
      </c>
      <c r="K99" s="187"/>
      <c r="L99" s="188"/>
      <c r="M99" s="189">
        <v>52.9</v>
      </c>
      <c r="N99" s="187">
        <v>2.2999999999999998</v>
      </c>
      <c r="O99" s="187"/>
      <c r="P99" s="188">
        <v>50.6</v>
      </c>
      <c r="Q99" s="186"/>
      <c r="R99" s="189"/>
      <c r="S99" s="187"/>
      <c r="T99" s="188"/>
      <c r="U99" s="189"/>
      <c r="V99" s="187"/>
      <c r="W99" s="187"/>
      <c r="X99" s="188"/>
      <c r="Y99" s="447"/>
      <c r="Z99" s="448"/>
      <c r="AA99" s="448"/>
      <c r="AB99" s="448"/>
      <c r="AE99" s="146"/>
      <c r="AI99" s="146"/>
    </row>
    <row r="100" spans="1:35" s="152" customFormat="1" ht="30.75" customHeight="1">
      <c r="A100" s="792" t="s">
        <v>10</v>
      </c>
      <c r="B100" s="726" t="s">
        <v>11</v>
      </c>
      <c r="C100" s="802"/>
      <c r="D100" s="610" t="s">
        <v>269</v>
      </c>
      <c r="E100" s="721" t="s">
        <v>73</v>
      </c>
      <c r="F100" s="589" t="s">
        <v>73</v>
      </c>
      <c r="G100" s="598" t="s">
        <v>256</v>
      </c>
      <c r="H100" s="449" t="s">
        <v>90</v>
      </c>
      <c r="I100" s="450"/>
      <c r="J100" s="451"/>
      <c r="K100" s="451"/>
      <c r="L100" s="452"/>
      <c r="M100" s="389">
        <v>27</v>
      </c>
      <c r="N100" s="453"/>
      <c r="O100" s="453"/>
      <c r="P100" s="391">
        <v>27</v>
      </c>
      <c r="Q100" s="454">
        <v>8.3000000000000007</v>
      </c>
      <c r="R100" s="455"/>
      <c r="S100" s="456"/>
      <c r="T100" s="457">
        <v>8.3000000000000007</v>
      </c>
      <c r="U100" s="455"/>
      <c r="V100" s="458"/>
      <c r="W100" s="458"/>
      <c r="X100" s="459"/>
      <c r="Y100" s="591" t="s">
        <v>253</v>
      </c>
      <c r="Z100" s="460"/>
      <c r="AA100" s="565">
        <v>2</v>
      </c>
      <c r="AB100" s="460"/>
      <c r="AE100" s="153"/>
    </row>
    <row r="101" spans="1:35" ht="26.25" customHeight="1">
      <c r="A101" s="793"/>
      <c r="B101" s="801"/>
      <c r="C101" s="803"/>
      <c r="D101" s="611"/>
      <c r="E101" s="722"/>
      <c r="F101" s="589"/>
      <c r="G101" s="599"/>
      <c r="H101" s="429" t="s">
        <v>76</v>
      </c>
      <c r="I101" s="461"/>
      <c r="J101" s="462"/>
      <c r="K101" s="462"/>
      <c r="L101" s="463"/>
      <c r="M101" s="431"/>
      <c r="N101" s="432"/>
      <c r="O101" s="432"/>
      <c r="P101" s="433"/>
      <c r="Q101" s="434">
        <v>434.4</v>
      </c>
      <c r="R101" s="435"/>
      <c r="S101" s="436"/>
      <c r="T101" s="437">
        <v>434.4</v>
      </c>
      <c r="U101" s="435"/>
      <c r="V101" s="436"/>
      <c r="W101" s="436"/>
      <c r="X101" s="437"/>
      <c r="Y101" s="592"/>
      <c r="Z101" s="408"/>
      <c r="AA101" s="408"/>
      <c r="AB101" s="408"/>
      <c r="AE101" s="146"/>
    </row>
    <row r="102" spans="1:35" ht="26.25" customHeight="1" thickBot="1">
      <c r="A102" s="794"/>
      <c r="B102" s="801"/>
      <c r="C102" s="803"/>
      <c r="D102" s="611"/>
      <c r="E102" s="722"/>
      <c r="F102" s="589"/>
      <c r="G102" s="600"/>
      <c r="H102" s="438" t="s">
        <v>81</v>
      </c>
      <c r="I102" s="464"/>
      <c r="J102" s="465"/>
      <c r="K102" s="465"/>
      <c r="L102" s="466"/>
      <c r="M102" s="347"/>
      <c r="N102" s="348"/>
      <c r="O102" s="348"/>
      <c r="P102" s="349"/>
      <c r="Q102" s="439">
        <v>38.299999999999997</v>
      </c>
      <c r="R102" s="440"/>
      <c r="S102" s="441"/>
      <c r="T102" s="442">
        <v>38.299999999999997</v>
      </c>
      <c r="U102" s="440"/>
      <c r="V102" s="441"/>
      <c r="W102" s="441"/>
      <c r="X102" s="442"/>
      <c r="Y102" s="592"/>
      <c r="Z102" s="408"/>
      <c r="AA102" s="408"/>
      <c r="AB102" s="408"/>
      <c r="AE102" s="146"/>
    </row>
    <row r="103" spans="1:35" ht="20.25" customHeight="1" thickBot="1">
      <c r="A103" s="342"/>
      <c r="B103" s="444"/>
      <c r="C103" s="445"/>
      <c r="D103" s="612"/>
      <c r="E103" s="723"/>
      <c r="F103" s="589"/>
      <c r="G103" s="601"/>
      <c r="H103" s="467" t="s">
        <v>8</v>
      </c>
      <c r="I103" s="186"/>
      <c r="J103" s="187"/>
      <c r="K103" s="187"/>
      <c r="L103" s="188"/>
      <c r="M103" s="468">
        <v>27</v>
      </c>
      <c r="N103" s="187"/>
      <c r="O103" s="187"/>
      <c r="P103" s="469">
        <v>27</v>
      </c>
      <c r="Q103" s="186">
        <f>SUM(Q100:Q102)</f>
        <v>481</v>
      </c>
      <c r="R103" s="189"/>
      <c r="S103" s="187"/>
      <c r="T103" s="188">
        <f>SUM(T100:T102)</f>
        <v>481</v>
      </c>
      <c r="U103" s="189"/>
      <c r="V103" s="187"/>
      <c r="W103" s="187"/>
      <c r="X103" s="188"/>
      <c r="Y103" s="593"/>
      <c r="Z103" s="384"/>
      <c r="AA103" s="384"/>
      <c r="AB103" s="384"/>
      <c r="AE103" s="146"/>
    </row>
    <row r="104" spans="1:35" s="152" customFormat="1" ht="26.25" customHeight="1">
      <c r="A104" s="716" t="s">
        <v>10</v>
      </c>
      <c r="B104" s="725" t="s">
        <v>11</v>
      </c>
      <c r="C104" s="804"/>
      <c r="D104" s="609" t="s">
        <v>173</v>
      </c>
      <c r="E104" s="589" t="s">
        <v>73</v>
      </c>
      <c r="F104" s="721" t="s">
        <v>73</v>
      </c>
      <c r="G104" s="598" t="s">
        <v>256</v>
      </c>
      <c r="H104" s="470" t="s">
        <v>90</v>
      </c>
      <c r="I104" s="471"/>
      <c r="J104" s="472"/>
      <c r="K104" s="472"/>
      <c r="L104" s="473"/>
      <c r="M104" s="474">
        <v>16</v>
      </c>
      <c r="N104" s="475"/>
      <c r="O104" s="475"/>
      <c r="P104" s="476">
        <v>16</v>
      </c>
      <c r="Q104" s="471">
        <v>34.700000000000003</v>
      </c>
      <c r="R104" s="477"/>
      <c r="S104" s="472"/>
      <c r="T104" s="473">
        <v>37.700000000000003</v>
      </c>
      <c r="U104" s="477"/>
      <c r="V104" s="478"/>
      <c r="W104" s="478"/>
      <c r="X104" s="479"/>
      <c r="Y104" s="597" t="s">
        <v>255</v>
      </c>
      <c r="Z104" s="472"/>
      <c r="AA104" s="566">
        <v>2</v>
      </c>
      <c r="AB104" s="472"/>
      <c r="AE104" s="153"/>
    </row>
    <row r="105" spans="1:35" ht="26.25" customHeight="1">
      <c r="A105" s="716"/>
      <c r="B105" s="725"/>
      <c r="C105" s="804"/>
      <c r="D105" s="609"/>
      <c r="E105" s="589"/>
      <c r="F105" s="722"/>
      <c r="G105" s="599"/>
      <c r="H105" s="429" t="s">
        <v>76</v>
      </c>
      <c r="I105" s="430"/>
      <c r="J105" s="480"/>
      <c r="K105" s="480"/>
      <c r="L105" s="409"/>
      <c r="M105" s="431"/>
      <c r="N105" s="432"/>
      <c r="O105" s="432"/>
      <c r="P105" s="433"/>
      <c r="Q105" s="434">
        <v>293.8</v>
      </c>
      <c r="R105" s="435"/>
      <c r="S105" s="436"/>
      <c r="T105" s="437">
        <v>293.8</v>
      </c>
      <c r="U105" s="435"/>
      <c r="V105" s="436"/>
      <c r="W105" s="436"/>
      <c r="X105" s="437"/>
      <c r="Y105" s="592"/>
      <c r="Z105" s="408"/>
      <c r="AA105" s="408"/>
      <c r="AB105" s="408"/>
      <c r="AE105" s="146"/>
    </row>
    <row r="106" spans="1:35" ht="26.25" customHeight="1" thickBot="1">
      <c r="A106" s="716"/>
      <c r="B106" s="726"/>
      <c r="C106" s="802"/>
      <c r="D106" s="609"/>
      <c r="E106" s="589"/>
      <c r="F106" s="722"/>
      <c r="G106" s="600"/>
      <c r="H106" s="438"/>
      <c r="I106" s="414"/>
      <c r="J106" s="416"/>
      <c r="K106" s="416"/>
      <c r="L106" s="417"/>
      <c r="M106" s="347"/>
      <c r="N106" s="348"/>
      <c r="O106" s="348"/>
      <c r="P106" s="349"/>
      <c r="Q106" s="439"/>
      <c r="R106" s="440"/>
      <c r="S106" s="441"/>
      <c r="T106" s="442"/>
      <c r="U106" s="440"/>
      <c r="V106" s="441"/>
      <c r="W106" s="441"/>
      <c r="X106" s="442"/>
      <c r="Y106" s="592"/>
      <c r="Z106" s="408"/>
      <c r="AA106" s="408"/>
      <c r="AB106" s="408"/>
      <c r="AE106" s="146"/>
    </row>
    <row r="107" spans="1:35" ht="31.5" customHeight="1" thickBot="1">
      <c r="A107" s="342"/>
      <c r="B107" s="444"/>
      <c r="C107" s="445"/>
      <c r="D107" s="609"/>
      <c r="E107" s="589"/>
      <c r="F107" s="722"/>
      <c r="G107" s="601"/>
      <c r="H107" s="467" t="s">
        <v>8</v>
      </c>
      <c r="I107" s="186"/>
      <c r="J107" s="187">
        <v>30</v>
      </c>
      <c r="K107" s="187"/>
      <c r="L107" s="188">
        <v>30</v>
      </c>
      <c r="M107" s="468">
        <v>16</v>
      </c>
      <c r="N107" s="187"/>
      <c r="O107" s="187"/>
      <c r="P107" s="469">
        <v>16</v>
      </c>
      <c r="Q107" s="186">
        <f>SUM(Q104:Q106)</f>
        <v>328.5</v>
      </c>
      <c r="R107" s="189"/>
      <c r="S107" s="187"/>
      <c r="T107" s="188">
        <f>SUM(T104:T106)</f>
        <v>331.5</v>
      </c>
      <c r="U107" s="189"/>
      <c r="V107" s="187"/>
      <c r="W107" s="187"/>
      <c r="X107" s="188"/>
      <c r="Y107" s="593"/>
      <c r="Z107" s="384"/>
      <c r="AA107" s="384"/>
      <c r="AB107" s="384"/>
      <c r="AE107" s="146"/>
    </row>
    <row r="108" spans="1:35" s="152" customFormat="1" ht="0.75" hidden="1" customHeight="1">
      <c r="A108" s="716" t="s">
        <v>10</v>
      </c>
      <c r="B108" s="725" t="s">
        <v>11</v>
      </c>
      <c r="C108" s="804"/>
      <c r="D108" s="609" t="s">
        <v>174</v>
      </c>
      <c r="E108" s="589" t="s">
        <v>73</v>
      </c>
      <c r="F108" s="723"/>
      <c r="G108" s="598" t="s">
        <v>256</v>
      </c>
      <c r="H108" s="449" t="s">
        <v>90</v>
      </c>
      <c r="I108" s="386"/>
      <c r="J108" s="387"/>
      <c r="K108" s="387"/>
      <c r="L108" s="388"/>
      <c r="M108" s="389"/>
      <c r="N108" s="453"/>
      <c r="O108" s="453"/>
      <c r="P108" s="391"/>
      <c r="Q108" s="454"/>
      <c r="R108" s="455"/>
      <c r="S108" s="456"/>
      <c r="T108" s="457"/>
      <c r="U108" s="455"/>
      <c r="V108" s="458"/>
      <c r="W108" s="458"/>
      <c r="X108" s="459"/>
      <c r="Y108" s="481" t="s">
        <v>175</v>
      </c>
      <c r="Z108" s="456"/>
      <c r="AA108" s="456"/>
      <c r="AB108" s="456"/>
      <c r="AE108" s="153"/>
    </row>
    <row r="109" spans="1:35" ht="26.25" customHeight="1">
      <c r="A109" s="716"/>
      <c r="B109" s="725"/>
      <c r="C109" s="804"/>
      <c r="D109" s="609"/>
      <c r="E109" s="589"/>
      <c r="F109" s="721" t="s">
        <v>73</v>
      </c>
      <c r="G109" s="599"/>
      <c r="H109" s="429" t="s">
        <v>90</v>
      </c>
      <c r="I109" s="430"/>
      <c r="J109" s="408"/>
      <c r="K109" s="408"/>
      <c r="L109" s="409"/>
      <c r="M109" s="403">
        <v>11</v>
      </c>
      <c r="N109" s="432"/>
      <c r="O109" s="432"/>
      <c r="P109" s="405">
        <v>11</v>
      </c>
      <c r="Q109" s="430">
        <v>10</v>
      </c>
      <c r="R109" s="435"/>
      <c r="S109" s="436"/>
      <c r="T109" s="409">
        <v>10</v>
      </c>
      <c r="U109" s="435"/>
      <c r="V109" s="436"/>
      <c r="W109" s="436"/>
      <c r="X109" s="437"/>
      <c r="Y109" s="606" t="s">
        <v>254</v>
      </c>
      <c r="Z109" s="408"/>
      <c r="AA109" s="408"/>
      <c r="AB109" s="408"/>
      <c r="AE109" s="146"/>
    </row>
    <row r="110" spans="1:35" ht="23.25" customHeight="1" thickBot="1">
      <c r="A110" s="716"/>
      <c r="B110" s="726"/>
      <c r="C110" s="802"/>
      <c r="D110" s="609"/>
      <c r="E110" s="589"/>
      <c r="F110" s="722"/>
      <c r="G110" s="600"/>
      <c r="H110" s="438" t="s">
        <v>76</v>
      </c>
      <c r="I110" s="411"/>
      <c r="J110" s="412"/>
      <c r="K110" s="412"/>
      <c r="L110" s="413"/>
      <c r="M110" s="347"/>
      <c r="N110" s="348"/>
      <c r="O110" s="348"/>
      <c r="P110" s="349"/>
      <c r="Q110" s="439">
        <v>113.5</v>
      </c>
      <c r="R110" s="440"/>
      <c r="S110" s="441"/>
      <c r="T110" s="442">
        <v>113.5</v>
      </c>
      <c r="U110" s="440"/>
      <c r="V110" s="441"/>
      <c r="W110" s="441"/>
      <c r="X110" s="442"/>
      <c r="Y110" s="592"/>
      <c r="Z110" s="408"/>
      <c r="AA110" s="564">
        <v>2</v>
      </c>
      <c r="AB110" s="408"/>
      <c r="AE110" s="146"/>
    </row>
    <row r="111" spans="1:35" ht="63" customHeight="1" thickBot="1">
      <c r="A111" s="342"/>
      <c r="B111" s="444"/>
      <c r="C111" s="445"/>
      <c r="D111" s="609"/>
      <c r="E111" s="589"/>
      <c r="F111" s="723"/>
      <c r="G111" s="601"/>
      <c r="H111" s="467" t="s">
        <v>8</v>
      </c>
      <c r="I111" s="186"/>
      <c r="J111" s="187"/>
      <c r="K111" s="187"/>
      <c r="L111" s="188"/>
      <c r="M111" s="468">
        <v>11</v>
      </c>
      <c r="N111" s="187"/>
      <c r="O111" s="187"/>
      <c r="P111" s="469">
        <v>11</v>
      </c>
      <c r="Q111" s="186">
        <f>SUM(Q109:Q110)</f>
        <v>123.5</v>
      </c>
      <c r="R111" s="189"/>
      <c r="S111" s="187"/>
      <c r="T111" s="188">
        <f>SUM(T109:T110)</f>
        <v>123.5</v>
      </c>
      <c r="U111" s="189"/>
      <c r="V111" s="187"/>
      <c r="W111" s="187"/>
      <c r="X111" s="188"/>
      <c r="Y111" s="593"/>
      <c r="Z111" s="384"/>
      <c r="AA111" s="384"/>
      <c r="AB111" s="384"/>
      <c r="AE111" s="146"/>
    </row>
    <row r="112" spans="1:35" ht="18" customHeight="1">
      <c r="A112" s="180" t="s">
        <v>10</v>
      </c>
      <c r="B112" s="180" t="s">
        <v>11</v>
      </c>
      <c r="C112" s="705" t="s">
        <v>121</v>
      </c>
      <c r="D112" s="705"/>
      <c r="E112" s="482"/>
      <c r="F112" s="483"/>
      <c r="G112" s="482"/>
      <c r="H112" s="484"/>
      <c r="I112" s="185">
        <f>SUM(I89+I91+I95+I99+I103+I107+I111)</f>
        <v>388.20000000000005</v>
      </c>
      <c r="J112" s="185">
        <f>SUM(J89+J91+J95+J99+J103+J107+J111)</f>
        <v>418.20000000000005</v>
      </c>
      <c r="K112" s="185">
        <f>SUM(K89+K91+K95+K99+K103+K107+K111)</f>
        <v>0</v>
      </c>
      <c r="L112" s="185">
        <f>SUM(L89+L91+L95+L99+L103+L107+L111)</f>
        <v>30</v>
      </c>
      <c r="M112" s="185">
        <f>SUM(M89+M91+M95+M99+M103+M107+M111)</f>
        <v>222.9</v>
      </c>
      <c r="N112" s="185">
        <f t="shared" ref="N112:X112" si="22">SUM(N89+N91+N95+N99+N103+N107+N111)</f>
        <v>2.2999999999999998</v>
      </c>
      <c r="O112" s="185">
        <f t="shared" si="22"/>
        <v>0</v>
      </c>
      <c r="P112" s="185">
        <f>SUM(P89+P91+P95+P99+P103+P107+P111)</f>
        <v>220.6</v>
      </c>
      <c r="Q112" s="185">
        <f t="shared" si="22"/>
        <v>1439.9</v>
      </c>
      <c r="R112" s="185">
        <f t="shared" si="22"/>
        <v>0</v>
      </c>
      <c r="S112" s="185">
        <f t="shared" si="22"/>
        <v>0</v>
      </c>
      <c r="T112" s="185">
        <f t="shared" si="22"/>
        <v>1442.9</v>
      </c>
      <c r="U112" s="185">
        <f t="shared" si="22"/>
        <v>0</v>
      </c>
      <c r="V112" s="185">
        <f t="shared" si="22"/>
        <v>0</v>
      </c>
      <c r="W112" s="185">
        <f t="shared" si="22"/>
        <v>0</v>
      </c>
      <c r="X112" s="185">
        <f t="shared" si="22"/>
        <v>0</v>
      </c>
      <c r="Y112" s="485"/>
      <c r="Z112" s="485"/>
      <c r="AA112" s="485"/>
      <c r="AB112" s="485"/>
    </row>
    <row r="113" spans="1:32" ht="24" customHeight="1">
      <c r="A113" s="698" t="s">
        <v>122</v>
      </c>
      <c r="B113" s="698"/>
      <c r="C113" s="698"/>
      <c r="D113" s="698"/>
      <c r="E113" s="486"/>
      <c r="F113" s="486"/>
      <c r="G113" s="486"/>
      <c r="H113" s="486"/>
      <c r="I113" s="193">
        <f>SUM(I85+I112)</f>
        <v>8870.5790000000015</v>
      </c>
      <c r="J113" s="193">
        <f>SUM(J85+J112)</f>
        <v>10114.242</v>
      </c>
      <c r="K113" s="193">
        <f>SUM(K85+K112)</f>
        <v>5907.2519999999995</v>
      </c>
      <c r="L113" s="193">
        <f>SUM(L85+L112)</f>
        <v>71.900000000000006</v>
      </c>
      <c r="M113" s="193">
        <f>SUM(M85+M112)</f>
        <v>8731.7999999999975</v>
      </c>
      <c r="N113" s="193">
        <f t="shared" ref="N113:X113" si="23">SUM(N85+N112)</f>
        <v>8501.1999999999971</v>
      </c>
      <c r="O113" s="193">
        <f t="shared" si="23"/>
        <v>5493.0000000000009</v>
      </c>
      <c r="P113" s="193">
        <f t="shared" si="23"/>
        <v>230.6</v>
      </c>
      <c r="Q113" s="193">
        <f>SUM(Q112,Q85)</f>
        <v>10400.424999999999</v>
      </c>
      <c r="R113" s="193">
        <f t="shared" si="23"/>
        <v>8575.875</v>
      </c>
      <c r="S113" s="193">
        <f t="shared" si="23"/>
        <v>5527.0950000000003</v>
      </c>
      <c r="T113" s="193">
        <f t="shared" si="23"/>
        <v>1442.9</v>
      </c>
      <c r="U113" s="193">
        <f t="shared" si="23"/>
        <v>14581.150500000003</v>
      </c>
      <c r="V113" s="193">
        <f t="shared" si="23"/>
        <v>9004.6687500000007</v>
      </c>
      <c r="W113" s="193">
        <f t="shared" si="23"/>
        <v>5803.4497500000016</v>
      </c>
      <c r="X113" s="193">
        <f t="shared" si="23"/>
        <v>0</v>
      </c>
      <c r="Y113" s="487"/>
      <c r="Z113" s="487"/>
      <c r="AA113" s="487"/>
      <c r="AB113" s="487"/>
    </row>
    <row r="114" spans="1:32" ht="14.25" customHeight="1">
      <c r="A114" s="488" t="s">
        <v>11</v>
      </c>
      <c r="B114" s="487" t="s">
        <v>77</v>
      </c>
      <c r="C114" s="487"/>
      <c r="D114" s="487"/>
      <c r="E114" s="487"/>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row>
    <row r="115" spans="1:32" ht="20.25" customHeight="1">
      <c r="A115" s="180" t="s">
        <v>11</v>
      </c>
      <c r="B115" s="180" t="s">
        <v>10</v>
      </c>
      <c r="C115" s="744" t="s">
        <v>134</v>
      </c>
      <c r="D115" s="744"/>
      <c r="E115" s="744"/>
      <c r="F115" s="744"/>
      <c r="G115" s="744"/>
      <c r="H115" s="744"/>
      <c r="I115" s="744"/>
      <c r="J115" s="744"/>
      <c r="K115" s="744"/>
      <c r="L115" s="744"/>
      <c r="M115" s="744"/>
      <c r="N115" s="744"/>
      <c r="O115" s="744"/>
      <c r="P115" s="744"/>
      <c r="Q115" s="744"/>
      <c r="R115" s="744"/>
      <c r="S115" s="744"/>
      <c r="T115" s="744"/>
      <c r="U115" s="744"/>
      <c r="V115" s="744"/>
      <c r="W115" s="744"/>
      <c r="X115" s="744"/>
      <c r="Y115" s="744"/>
      <c r="Z115" s="744"/>
      <c r="AA115" s="744"/>
      <c r="AB115" s="744"/>
    </row>
    <row r="116" spans="1:32" ht="49.5" customHeight="1" thickBot="1">
      <c r="A116" s="706" t="s">
        <v>11</v>
      </c>
      <c r="B116" s="727" t="s">
        <v>10</v>
      </c>
      <c r="C116" s="715" t="s">
        <v>10</v>
      </c>
      <c r="D116" s="719" t="s">
        <v>80</v>
      </c>
      <c r="E116" s="613" t="s">
        <v>73</v>
      </c>
      <c r="F116" s="613" t="s">
        <v>73</v>
      </c>
      <c r="G116" s="613" t="s">
        <v>193</v>
      </c>
      <c r="H116" s="489" t="s">
        <v>52</v>
      </c>
      <c r="I116" s="490">
        <v>1</v>
      </c>
      <c r="J116" s="491">
        <v>1</v>
      </c>
      <c r="K116" s="491"/>
      <c r="L116" s="492"/>
      <c r="M116" s="493">
        <v>1</v>
      </c>
      <c r="N116" s="494">
        <v>1</v>
      </c>
      <c r="O116" s="494"/>
      <c r="P116" s="495"/>
      <c r="Q116" s="496">
        <v>1</v>
      </c>
      <c r="R116" s="491">
        <v>1</v>
      </c>
      <c r="S116" s="491"/>
      <c r="T116" s="492"/>
      <c r="U116" s="496">
        <v>1</v>
      </c>
      <c r="V116" s="491">
        <v>1</v>
      </c>
      <c r="W116" s="491"/>
      <c r="X116" s="492"/>
      <c r="Y116" s="607" t="s">
        <v>129</v>
      </c>
      <c r="Z116" s="408">
        <v>11</v>
      </c>
      <c r="AA116" s="408">
        <v>11</v>
      </c>
      <c r="AB116" s="408">
        <v>11</v>
      </c>
    </row>
    <row r="117" spans="1:32" ht="61.5" customHeight="1" thickBot="1">
      <c r="A117" s="707"/>
      <c r="B117" s="728"/>
      <c r="C117" s="819"/>
      <c r="D117" s="806"/>
      <c r="E117" s="614"/>
      <c r="F117" s="614"/>
      <c r="G117" s="614"/>
      <c r="H117" s="357" t="s">
        <v>8</v>
      </c>
      <c r="I117" s="186">
        <f t="shared" ref="I117:J119" si="24">SUM(I116)</f>
        <v>1</v>
      </c>
      <c r="J117" s="187">
        <f t="shared" si="24"/>
        <v>1</v>
      </c>
      <c r="K117" s="187"/>
      <c r="L117" s="188"/>
      <c r="M117" s="189">
        <v>1</v>
      </c>
      <c r="N117" s="187">
        <v>1</v>
      </c>
      <c r="O117" s="187"/>
      <c r="P117" s="188"/>
      <c r="Q117" s="189">
        <v>1</v>
      </c>
      <c r="R117" s="187">
        <v>1</v>
      </c>
      <c r="S117" s="187"/>
      <c r="T117" s="188"/>
      <c r="U117" s="189">
        <v>1</v>
      </c>
      <c r="V117" s="187">
        <v>1</v>
      </c>
      <c r="W117" s="187"/>
      <c r="X117" s="188"/>
      <c r="Y117" s="608"/>
      <c r="Z117" s="497"/>
      <c r="AA117" s="497"/>
      <c r="AB117" s="497"/>
    </row>
    <row r="118" spans="1:32" ht="21" customHeight="1">
      <c r="A118" s="180" t="s">
        <v>11</v>
      </c>
      <c r="B118" s="180" t="s">
        <v>10</v>
      </c>
      <c r="C118" s="705" t="s">
        <v>121</v>
      </c>
      <c r="D118" s="705"/>
      <c r="E118" s="482"/>
      <c r="F118" s="482"/>
      <c r="G118" s="482"/>
      <c r="H118" s="484"/>
      <c r="I118" s="185">
        <f t="shared" si="24"/>
        <v>1</v>
      </c>
      <c r="J118" s="185">
        <f t="shared" si="24"/>
        <v>1</v>
      </c>
      <c r="K118" s="185">
        <f t="shared" ref="K118:M119" si="25">SUM(K117)</f>
        <v>0</v>
      </c>
      <c r="L118" s="185">
        <f t="shared" si="25"/>
        <v>0</v>
      </c>
      <c r="M118" s="185">
        <f t="shared" si="25"/>
        <v>1</v>
      </c>
      <c r="N118" s="185">
        <f t="shared" ref="N118:X118" si="26">SUM(N117)</f>
        <v>1</v>
      </c>
      <c r="O118" s="185">
        <f t="shared" si="26"/>
        <v>0</v>
      </c>
      <c r="P118" s="185">
        <f t="shared" si="26"/>
        <v>0</v>
      </c>
      <c r="Q118" s="185">
        <f t="shared" si="26"/>
        <v>1</v>
      </c>
      <c r="R118" s="185">
        <f t="shared" si="26"/>
        <v>1</v>
      </c>
      <c r="S118" s="185">
        <f t="shared" si="26"/>
        <v>0</v>
      </c>
      <c r="T118" s="185">
        <f t="shared" si="26"/>
        <v>0</v>
      </c>
      <c r="U118" s="185">
        <f t="shared" si="26"/>
        <v>1</v>
      </c>
      <c r="V118" s="185">
        <f t="shared" si="26"/>
        <v>1</v>
      </c>
      <c r="W118" s="185">
        <f t="shared" si="26"/>
        <v>0</v>
      </c>
      <c r="X118" s="185">
        <f t="shared" si="26"/>
        <v>0</v>
      </c>
      <c r="Y118" s="708"/>
      <c r="Z118" s="708"/>
      <c r="AA118" s="708"/>
      <c r="AB118" s="708"/>
    </row>
    <row r="119" spans="1:32" ht="22.5" customHeight="1">
      <c r="A119" s="498"/>
      <c r="B119" s="716" t="s">
        <v>122</v>
      </c>
      <c r="C119" s="729"/>
      <c r="D119" s="729"/>
      <c r="E119" s="729"/>
      <c r="F119" s="729"/>
      <c r="G119" s="729"/>
      <c r="H119" s="193"/>
      <c r="I119" s="193">
        <f t="shared" si="24"/>
        <v>1</v>
      </c>
      <c r="J119" s="193">
        <f t="shared" si="24"/>
        <v>1</v>
      </c>
      <c r="K119" s="193">
        <f t="shared" si="25"/>
        <v>0</v>
      </c>
      <c r="L119" s="193">
        <f t="shared" si="25"/>
        <v>0</v>
      </c>
      <c r="M119" s="193">
        <f t="shared" si="25"/>
        <v>1</v>
      </c>
      <c r="N119" s="193">
        <f>SUM(N118)</f>
        <v>1</v>
      </c>
      <c r="O119" s="193">
        <f t="shared" ref="O119:X119" si="27">SUM(O118)</f>
        <v>0</v>
      </c>
      <c r="P119" s="193">
        <f t="shared" si="27"/>
        <v>0</v>
      </c>
      <c r="Q119" s="193">
        <f t="shared" si="27"/>
        <v>1</v>
      </c>
      <c r="R119" s="193">
        <f t="shared" si="27"/>
        <v>1</v>
      </c>
      <c r="S119" s="193">
        <f t="shared" si="27"/>
        <v>0</v>
      </c>
      <c r="T119" s="193">
        <f t="shared" si="27"/>
        <v>0</v>
      </c>
      <c r="U119" s="193">
        <f t="shared" si="27"/>
        <v>1</v>
      </c>
      <c r="V119" s="193">
        <f t="shared" si="27"/>
        <v>1</v>
      </c>
      <c r="W119" s="193">
        <f t="shared" si="27"/>
        <v>0</v>
      </c>
      <c r="X119" s="193">
        <f t="shared" si="27"/>
        <v>0</v>
      </c>
      <c r="Y119" s="193"/>
      <c r="Z119" s="499"/>
      <c r="AA119" s="499"/>
      <c r="AB119" s="487"/>
      <c r="AD119" s="146"/>
    </row>
    <row r="120" spans="1:32" ht="22.5" customHeight="1">
      <c r="A120" s="342" t="s">
        <v>50</v>
      </c>
      <c r="B120" s="718" t="s">
        <v>207</v>
      </c>
      <c r="C120" s="718"/>
      <c r="D120" s="718"/>
      <c r="E120" s="718"/>
      <c r="F120" s="718"/>
      <c r="G120" s="718"/>
      <c r="H120" s="718"/>
      <c r="I120" s="718"/>
      <c r="J120" s="718"/>
      <c r="K120" s="718"/>
      <c r="L120" s="718"/>
      <c r="M120" s="718"/>
      <c r="N120" s="718"/>
      <c r="O120" s="718"/>
      <c r="P120" s="718"/>
      <c r="Q120" s="718"/>
      <c r="R120" s="718"/>
      <c r="S120" s="718"/>
      <c r="T120" s="718"/>
      <c r="U120" s="718"/>
      <c r="V120" s="718"/>
      <c r="W120" s="718"/>
      <c r="X120" s="718"/>
      <c r="Y120" s="718"/>
      <c r="Z120" s="718"/>
      <c r="AA120" s="718"/>
      <c r="AB120" s="500"/>
    </row>
    <row r="121" spans="1:32" ht="22.5" customHeight="1">
      <c r="A121" s="193" t="s">
        <v>50</v>
      </c>
      <c r="B121" s="180" t="s">
        <v>10</v>
      </c>
      <c r="C121" s="744" t="s">
        <v>202</v>
      </c>
      <c r="D121" s="744"/>
      <c r="E121" s="744"/>
      <c r="F121" s="744"/>
      <c r="G121" s="744"/>
      <c r="H121" s="744"/>
      <c r="I121" s="744"/>
      <c r="J121" s="744"/>
      <c r="K121" s="744"/>
      <c r="L121" s="744"/>
      <c r="M121" s="744"/>
      <c r="N121" s="744"/>
      <c r="O121" s="744"/>
      <c r="P121" s="744"/>
      <c r="Q121" s="744"/>
      <c r="R121" s="744"/>
      <c r="S121" s="744"/>
      <c r="T121" s="744"/>
      <c r="U121" s="744"/>
      <c r="V121" s="744"/>
      <c r="W121" s="744"/>
      <c r="X121" s="744"/>
      <c r="Y121" s="744"/>
      <c r="Z121" s="744"/>
      <c r="AA121" s="744"/>
      <c r="AB121" s="744"/>
    </row>
    <row r="122" spans="1:32" ht="59.25" customHeight="1" thickBot="1">
      <c r="A122" s="717" t="s">
        <v>50</v>
      </c>
      <c r="B122" s="745" t="s">
        <v>10</v>
      </c>
      <c r="C122" s="715" t="s">
        <v>10</v>
      </c>
      <c r="D122" s="719" t="s">
        <v>108</v>
      </c>
      <c r="E122" s="613" t="s">
        <v>73</v>
      </c>
      <c r="F122" s="613" t="s">
        <v>73</v>
      </c>
      <c r="G122" s="613" t="s">
        <v>193</v>
      </c>
      <c r="H122" s="438" t="s">
        <v>52</v>
      </c>
      <c r="I122" s="490">
        <v>1.448</v>
      </c>
      <c r="J122" s="491">
        <v>1.448</v>
      </c>
      <c r="K122" s="491"/>
      <c r="L122" s="492"/>
      <c r="M122" s="496">
        <v>1.4</v>
      </c>
      <c r="N122" s="491">
        <v>1.4</v>
      </c>
      <c r="O122" s="491"/>
      <c r="P122" s="492"/>
      <c r="Q122" s="496">
        <v>1.5</v>
      </c>
      <c r="R122" s="491">
        <v>1.5</v>
      </c>
      <c r="S122" s="491"/>
      <c r="T122" s="492"/>
      <c r="U122" s="496">
        <v>1.6</v>
      </c>
      <c r="V122" s="491">
        <v>1.6</v>
      </c>
      <c r="W122" s="491"/>
      <c r="X122" s="492"/>
      <c r="Y122" s="807" t="s">
        <v>79</v>
      </c>
      <c r="Z122" s="502">
        <v>22</v>
      </c>
      <c r="AA122" s="502">
        <v>22</v>
      </c>
      <c r="AB122" s="502">
        <v>22</v>
      </c>
      <c r="AE122" s="146"/>
    </row>
    <row r="123" spans="1:32" ht="86.25" customHeight="1" thickBot="1">
      <c r="A123" s="717"/>
      <c r="B123" s="745"/>
      <c r="C123" s="715"/>
      <c r="D123" s="719"/>
      <c r="E123" s="613"/>
      <c r="F123" s="613"/>
      <c r="G123" s="613"/>
      <c r="H123" s="357" t="s">
        <v>8</v>
      </c>
      <c r="I123" s="503">
        <f>SUM(I122)</f>
        <v>1.448</v>
      </c>
      <c r="J123" s="504">
        <f>SUM(J122)</f>
        <v>1.448</v>
      </c>
      <c r="K123" s="504"/>
      <c r="L123" s="469"/>
      <c r="M123" s="468">
        <v>1.4</v>
      </c>
      <c r="N123" s="504">
        <v>1.4</v>
      </c>
      <c r="O123" s="504"/>
      <c r="P123" s="469"/>
      <c r="Q123" s="468">
        <v>1.5</v>
      </c>
      <c r="R123" s="504">
        <v>1.5</v>
      </c>
      <c r="S123" s="504"/>
      <c r="T123" s="469"/>
      <c r="U123" s="468"/>
      <c r="V123" s="504"/>
      <c r="W123" s="504"/>
      <c r="X123" s="469"/>
      <c r="Y123" s="808"/>
      <c r="Z123" s="505"/>
      <c r="AA123" s="505"/>
      <c r="AB123" s="505"/>
      <c r="AE123" s="146"/>
    </row>
    <row r="124" spans="1:32" ht="24" customHeight="1" thickBot="1">
      <c r="A124" s="193" t="s">
        <v>50</v>
      </c>
      <c r="B124" s="180" t="s">
        <v>10</v>
      </c>
      <c r="C124" s="743" t="s">
        <v>121</v>
      </c>
      <c r="D124" s="743"/>
      <c r="E124" s="506"/>
      <c r="F124" s="506"/>
      <c r="G124" s="506"/>
      <c r="H124" s="507"/>
      <c r="I124" s="508">
        <f>SUM(I123)</f>
        <v>1.448</v>
      </c>
      <c r="J124" s="508">
        <f>SUM(J123)</f>
        <v>1.448</v>
      </c>
      <c r="K124" s="508">
        <f>SUM(K123)</f>
        <v>0</v>
      </c>
      <c r="L124" s="508">
        <f>SUM(L123)</f>
        <v>0</v>
      </c>
      <c r="M124" s="508">
        <f>SUM(M123)</f>
        <v>1.4</v>
      </c>
      <c r="N124" s="508">
        <f t="shared" ref="N124:X124" si="28">SUM(N123)</f>
        <v>1.4</v>
      </c>
      <c r="O124" s="508">
        <f t="shared" si="28"/>
        <v>0</v>
      </c>
      <c r="P124" s="508">
        <f t="shared" si="28"/>
        <v>0</v>
      </c>
      <c r="Q124" s="508">
        <f t="shared" si="28"/>
        <v>1.5</v>
      </c>
      <c r="R124" s="508">
        <f t="shared" si="28"/>
        <v>1.5</v>
      </c>
      <c r="S124" s="508">
        <f t="shared" si="28"/>
        <v>0</v>
      </c>
      <c r="T124" s="508">
        <f t="shared" si="28"/>
        <v>0</v>
      </c>
      <c r="U124" s="508">
        <f t="shared" si="28"/>
        <v>0</v>
      </c>
      <c r="V124" s="508">
        <f t="shared" si="28"/>
        <v>0</v>
      </c>
      <c r="W124" s="508">
        <f t="shared" si="28"/>
        <v>0</v>
      </c>
      <c r="X124" s="508">
        <f t="shared" si="28"/>
        <v>0</v>
      </c>
      <c r="Y124" s="509"/>
      <c r="Z124" s="509"/>
      <c r="AA124" s="509"/>
      <c r="AB124" s="509"/>
      <c r="AE124" s="146"/>
    </row>
    <row r="125" spans="1:32" ht="27.75" customHeight="1">
      <c r="A125" s="180" t="s">
        <v>50</v>
      </c>
      <c r="B125" s="180" t="s">
        <v>11</v>
      </c>
      <c r="C125" s="724" t="s">
        <v>53</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4"/>
      <c r="AA125" s="724"/>
      <c r="AB125" s="485"/>
      <c r="AC125" s="132"/>
      <c r="AD125" s="132"/>
      <c r="AE125" s="132"/>
      <c r="AF125" s="132"/>
    </row>
    <row r="126" spans="1:32" ht="27" customHeight="1">
      <c r="A126" s="717" t="s">
        <v>50</v>
      </c>
      <c r="B126" s="727" t="s">
        <v>11</v>
      </c>
      <c r="C126" s="715" t="s">
        <v>10</v>
      </c>
      <c r="D126" s="719" t="s">
        <v>177</v>
      </c>
      <c r="E126" s="613" t="s">
        <v>73</v>
      </c>
      <c r="F126" s="709" t="s">
        <v>73</v>
      </c>
      <c r="G126" s="613" t="s">
        <v>193</v>
      </c>
      <c r="H126" s="510" t="s">
        <v>81</v>
      </c>
      <c r="I126" s="511"/>
      <c r="J126" s="460"/>
      <c r="K126" s="460"/>
      <c r="L126" s="512"/>
      <c r="M126" s="513"/>
      <c r="N126" s="460"/>
      <c r="O126" s="460"/>
      <c r="P126" s="512"/>
      <c r="Q126" s="513"/>
      <c r="R126" s="460"/>
      <c r="S126" s="460"/>
      <c r="T126" s="512"/>
      <c r="U126" s="513"/>
      <c r="V126" s="460"/>
      <c r="W126" s="460"/>
      <c r="X126" s="512"/>
      <c r="Y126" s="712" t="s">
        <v>123</v>
      </c>
      <c r="Z126" s="408">
        <v>800</v>
      </c>
      <c r="AA126" s="408">
        <v>800</v>
      </c>
      <c r="AB126" s="408">
        <v>800</v>
      </c>
      <c r="AC126" s="132"/>
      <c r="AD126" s="132"/>
      <c r="AE126" s="154"/>
      <c r="AF126" s="132"/>
    </row>
    <row r="127" spans="1:32" ht="45" customHeight="1">
      <c r="A127" s="717"/>
      <c r="B127" s="727"/>
      <c r="C127" s="715"/>
      <c r="D127" s="720"/>
      <c r="E127" s="613"/>
      <c r="F127" s="710"/>
      <c r="G127" s="613"/>
      <c r="H127" s="514" t="s">
        <v>52</v>
      </c>
      <c r="I127" s="515">
        <v>3.3</v>
      </c>
      <c r="J127" s="480">
        <v>3.3</v>
      </c>
      <c r="K127" s="480"/>
      <c r="L127" s="516"/>
      <c r="M127" s="517">
        <v>3.3</v>
      </c>
      <c r="N127" s="480">
        <v>3.3</v>
      </c>
      <c r="O127" s="480"/>
      <c r="P127" s="516"/>
      <c r="Q127" s="517">
        <v>3.5</v>
      </c>
      <c r="R127" s="480">
        <v>3.5</v>
      </c>
      <c r="S127" s="282"/>
      <c r="T127" s="518"/>
      <c r="U127" s="517">
        <v>3.7</v>
      </c>
      <c r="V127" s="480">
        <v>3.7</v>
      </c>
      <c r="W127" s="282"/>
      <c r="X127" s="518"/>
      <c r="Y127" s="713"/>
      <c r="Z127" s="408"/>
      <c r="AA127" s="408"/>
      <c r="AB127" s="408"/>
      <c r="AC127" s="132"/>
      <c r="AD127" s="132"/>
      <c r="AE127" s="154"/>
      <c r="AF127" s="132"/>
    </row>
    <row r="128" spans="1:32" ht="36.75" customHeight="1" thickBot="1">
      <c r="A128" s="717"/>
      <c r="B128" s="727"/>
      <c r="C128" s="715"/>
      <c r="D128" s="720"/>
      <c r="E128" s="613"/>
      <c r="F128" s="711"/>
      <c r="G128" s="613"/>
      <c r="H128" s="519" t="s">
        <v>8</v>
      </c>
      <c r="I128" s="520">
        <v>3.3</v>
      </c>
      <c r="J128" s="521">
        <v>3.3</v>
      </c>
      <c r="K128" s="521"/>
      <c r="L128" s="522"/>
      <c r="M128" s="523">
        <v>3.3</v>
      </c>
      <c r="N128" s="521">
        <v>3.3</v>
      </c>
      <c r="O128" s="521"/>
      <c r="P128" s="522"/>
      <c r="Q128" s="523">
        <f t="shared" ref="Q128:V128" si="29">SUM(Q126:Q127)</f>
        <v>3.5</v>
      </c>
      <c r="R128" s="521">
        <f t="shared" si="29"/>
        <v>3.5</v>
      </c>
      <c r="S128" s="521"/>
      <c r="T128" s="522"/>
      <c r="U128" s="523">
        <f t="shared" si="29"/>
        <v>3.7</v>
      </c>
      <c r="V128" s="521">
        <f t="shared" si="29"/>
        <v>3.7</v>
      </c>
      <c r="W128" s="521"/>
      <c r="X128" s="522"/>
      <c r="Y128" s="714"/>
      <c r="Z128" s="384"/>
      <c r="AA128" s="384"/>
      <c r="AB128" s="384"/>
      <c r="AC128" s="132"/>
      <c r="AD128" s="132"/>
      <c r="AE128" s="154"/>
      <c r="AF128" s="132"/>
    </row>
    <row r="129" spans="1:50" ht="36.75" customHeight="1" thickBot="1">
      <c r="A129" s="706" t="s">
        <v>50</v>
      </c>
      <c r="B129" s="745" t="s">
        <v>11</v>
      </c>
      <c r="C129" s="825" t="s">
        <v>11</v>
      </c>
      <c r="D129" s="719" t="s">
        <v>208</v>
      </c>
      <c r="E129" s="613" t="s">
        <v>72</v>
      </c>
      <c r="F129" s="613" t="s">
        <v>72</v>
      </c>
      <c r="G129" s="613" t="s">
        <v>193</v>
      </c>
      <c r="H129" s="525" t="s">
        <v>52</v>
      </c>
      <c r="I129" s="526"/>
      <c r="J129" s="527"/>
      <c r="K129" s="527"/>
      <c r="L129" s="528"/>
      <c r="M129" s="529">
        <v>3</v>
      </c>
      <c r="N129" s="530">
        <v>3</v>
      </c>
      <c r="O129" s="530"/>
      <c r="P129" s="531"/>
      <c r="Q129" s="532"/>
      <c r="R129" s="527"/>
      <c r="S129" s="527"/>
      <c r="T129" s="528"/>
      <c r="U129" s="532"/>
      <c r="V129" s="527"/>
      <c r="W129" s="527"/>
      <c r="X129" s="528"/>
      <c r="Y129" s="533" t="s">
        <v>209</v>
      </c>
      <c r="Z129" s="394">
        <v>150</v>
      </c>
      <c r="AA129" s="394"/>
      <c r="AB129" s="394"/>
      <c r="AC129" s="132"/>
      <c r="AD129" s="132"/>
      <c r="AE129" s="154"/>
      <c r="AF129" s="132"/>
    </row>
    <row r="130" spans="1:50" ht="53.25" customHeight="1" thickBot="1">
      <c r="A130" s="707"/>
      <c r="B130" s="824"/>
      <c r="C130" s="826"/>
      <c r="D130" s="806"/>
      <c r="E130" s="614"/>
      <c r="F130" s="614"/>
      <c r="G130" s="614"/>
      <c r="H130" s="446" t="s">
        <v>8</v>
      </c>
      <c r="I130" s="186"/>
      <c r="J130" s="187"/>
      <c r="K130" s="187"/>
      <c r="L130" s="188"/>
      <c r="M130" s="189">
        <v>3</v>
      </c>
      <c r="N130" s="187">
        <v>3</v>
      </c>
      <c r="O130" s="187"/>
      <c r="P130" s="188"/>
      <c r="Q130" s="189"/>
      <c r="R130" s="187"/>
      <c r="S130" s="187"/>
      <c r="T130" s="188"/>
      <c r="U130" s="189"/>
      <c r="V130" s="187"/>
      <c r="W130" s="187"/>
      <c r="X130" s="188"/>
      <c r="Y130" s="534"/>
      <c r="Z130" s="497"/>
      <c r="AA130" s="497"/>
      <c r="AB130" s="497"/>
      <c r="AC130" s="132"/>
      <c r="AD130" s="132"/>
      <c r="AE130" s="154"/>
      <c r="AF130" s="132"/>
    </row>
    <row r="131" spans="1:50" s="132" customFormat="1" ht="21.75" customHeight="1" thickBot="1">
      <c r="A131" s="180" t="s">
        <v>50</v>
      </c>
      <c r="B131" s="535" t="s">
        <v>11</v>
      </c>
      <c r="C131" s="705" t="s">
        <v>121</v>
      </c>
      <c r="D131" s="705"/>
      <c r="E131" s="482"/>
      <c r="F131" s="482"/>
      <c r="G131" s="482"/>
      <c r="H131" s="536"/>
      <c r="I131" s="537">
        <f>SUM(I128)</f>
        <v>3.3</v>
      </c>
      <c r="J131" s="537">
        <f>SUM(J128)</f>
        <v>3.3</v>
      </c>
      <c r="K131" s="537">
        <f>SUM(K128)</f>
        <v>0</v>
      </c>
      <c r="L131" s="537">
        <f>SUM(L128)</f>
        <v>0</v>
      </c>
      <c r="M131" s="537">
        <f>M128+M130</f>
        <v>6.3</v>
      </c>
      <c r="N131" s="537">
        <f>N128+N130</f>
        <v>6.3</v>
      </c>
      <c r="O131" s="537">
        <f t="shared" ref="O131:X131" si="30">SUM(O128)</f>
        <v>0</v>
      </c>
      <c r="P131" s="537">
        <f t="shared" si="30"/>
        <v>0</v>
      </c>
      <c r="Q131" s="537">
        <f t="shared" si="30"/>
        <v>3.5</v>
      </c>
      <c r="R131" s="537">
        <f t="shared" si="30"/>
        <v>3.5</v>
      </c>
      <c r="S131" s="537">
        <f t="shared" si="30"/>
        <v>0</v>
      </c>
      <c r="T131" s="537">
        <f t="shared" si="30"/>
        <v>0</v>
      </c>
      <c r="U131" s="537">
        <f t="shared" si="30"/>
        <v>3.7</v>
      </c>
      <c r="V131" s="537">
        <f t="shared" si="30"/>
        <v>3.7</v>
      </c>
      <c r="W131" s="537">
        <f t="shared" si="30"/>
        <v>0</v>
      </c>
      <c r="X131" s="537">
        <f t="shared" si="30"/>
        <v>0</v>
      </c>
      <c r="Y131" s="538"/>
      <c r="Z131" s="538"/>
      <c r="AA131" s="538"/>
      <c r="AB131" s="538"/>
      <c r="AE131" s="154"/>
    </row>
    <row r="132" spans="1:50" s="132" customFormat="1" ht="33.75" customHeight="1">
      <c r="A132" s="535" t="s">
        <v>50</v>
      </c>
      <c r="B132" s="535" t="s">
        <v>50</v>
      </c>
      <c r="C132" s="535"/>
      <c r="D132" s="699" t="s">
        <v>211</v>
      </c>
      <c r="E132" s="700"/>
      <c r="F132" s="700"/>
      <c r="G132" s="700"/>
      <c r="H132" s="701"/>
      <c r="I132" s="701"/>
      <c r="J132" s="702"/>
      <c r="K132" s="539"/>
      <c r="L132" s="539"/>
      <c r="M132" s="539"/>
      <c r="N132" s="539"/>
      <c r="O132" s="539"/>
      <c r="P132" s="539"/>
      <c r="Q132" s="539"/>
      <c r="R132" s="539"/>
      <c r="S132" s="539"/>
      <c r="T132" s="539"/>
      <c r="U132" s="539"/>
      <c r="V132" s="539"/>
      <c r="W132" s="539"/>
      <c r="X132" s="539"/>
      <c r="Y132" s="540"/>
      <c r="Z132" s="541"/>
      <c r="AA132" s="542"/>
      <c r="AB132" s="542"/>
    </row>
    <row r="133" spans="1:50" s="132" customFormat="1" ht="37.5" customHeight="1">
      <c r="A133" s="543" t="s">
        <v>50</v>
      </c>
      <c r="B133" s="535" t="s">
        <v>50</v>
      </c>
      <c r="C133" s="524" t="s">
        <v>10</v>
      </c>
      <c r="D133" s="609" t="s">
        <v>210</v>
      </c>
      <c r="E133" s="703" t="s">
        <v>73</v>
      </c>
      <c r="F133" s="613" t="s">
        <v>73</v>
      </c>
      <c r="G133" s="703" t="s">
        <v>193</v>
      </c>
      <c r="H133" s="429" t="s">
        <v>51</v>
      </c>
      <c r="I133" s="544"/>
      <c r="J133" s="545"/>
      <c r="K133" s="394"/>
      <c r="L133" s="409"/>
      <c r="M133" s="393"/>
      <c r="N133" s="394"/>
      <c r="O133" s="394"/>
      <c r="P133" s="409"/>
      <c r="Q133" s="393"/>
      <c r="R133" s="394"/>
      <c r="S133" s="394"/>
      <c r="T133" s="409"/>
      <c r="U133" s="393"/>
      <c r="V133" s="394"/>
      <c r="W133" s="394"/>
      <c r="X133" s="409"/>
      <c r="Y133" s="546" t="s">
        <v>267</v>
      </c>
      <c r="Z133" s="408">
        <v>1133</v>
      </c>
      <c r="AA133" s="408">
        <v>900</v>
      </c>
      <c r="AB133" s="408">
        <v>800</v>
      </c>
    </row>
    <row r="134" spans="1:50" s="132" customFormat="1" ht="37.5" customHeight="1">
      <c r="A134" s="193"/>
      <c r="B134" s="180"/>
      <c r="C134" s="282"/>
      <c r="D134" s="609"/>
      <c r="E134" s="703"/>
      <c r="F134" s="613"/>
      <c r="G134" s="703"/>
      <c r="H134" s="429" t="s">
        <v>52</v>
      </c>
      <c r="I134" s="430">
        <v>270</v>
      </c>
      <c r="J134" s="408">
        <v>270</v>
      </c>
      <c r="K134" s="408"/>
      <c r="L134" s="409"/>
      <c r="M134" s="407">
        <v>260</v>
      </c>
      <c r="N134" s="408">
        <v>260</v>
      </c>
      <c r="O134" s="408"/>
      <c r="P134" s="409"/>
      <c r="Q134" s="407">
        <v>300</v>
      </c>
      <c r="R134" s="408">
        <v>300</v>
      </c>
      <c r="S134" s="408"/>
      <c r="T134" s="409"/>
      <c r="U134" s="407">
        <v>300</v>
      </c>
      <c r="V134" s="408">
        <v>300</v>
      </c>
      <c r="W134" s="408"/>
      <c r="X134" s="409"/>
      <c r="Y134" s="501" t="s">
        <v>203</v>
      </c>
      <c r="Z134" s="408">
        <v>861</v>
      </c>
      <c r="AA134" s="408"/>
      <c r="AB134" s="408"/>
      <c r="AC134" s="155"/>
      <c r="AD134" s="155"/>
      <c r="AE134" s="155"/>
      <c r="AF134" s="155"/>
    </row>
    <row r="135" spans="1:50" s="132" customFormat="1" ht="22.5" customHeight="1">
      <c r="A135" s="193"/>
      <c r="B135" s="180"/>
      <c r="C135" s="282"/>
      <c r="D135" s="423"/>
      <c r="E135" s="460"/>
      <c r="F135" s="460"/>
      <c r="G135" s="547"/>
      <c r="H135" s="548" t="s">
        <v>8</v>
      </c>
      <c r="I135" s="549">
        <f>SUM(I133+I134)</f>
        <v>270</v>
      </c>
      <c r="J135" s="550">
        <f>SUM(J133+J134)</f>
        <v>270</v>
      </c>
      <c r="K135" s="550"/>
      <c r="L135" s="551"/>
      <c r="M135" s="552">
        <v>260</v>
      </c>
      <c r="N135" s="550">
        <v>260</v>
      </c>
      <c r="O135" s="550"/>
      <c r="P135" s="551"/>
      <c r="Q135" s="552">
        <f>SUM(Q133+Q134)</f>
        <v>300</v>
      </c>
      <c r="R135" s="550">
        <f>SUM(R133+R134)</f>
        <v>300</v>
      </c>
      <c r="S135" s="550"/>
      <c r="T135" s="551"/>
      <c r="U135" s="552">
        <f>SUM(U133+U134)</f>
        <v>300</v>
      </c>
      <c r="V135" s="550">
        <f>SUM(V133+V134)</f>
        <v>300</v>
      </c>
      <c r="W135" s="550"/>
      <c r="X135" s="551"/>
      <c r="Y135" s="553" t="s">
        <v>204</v>
      </c>
      <c r="Z135" s="554">
        <v>272</v>
      </c>
      <c r="AA135" s="554"/>
      <c r="AB135" s="554"/>
      <c r="AC135" s="155"/>
      <c r="AD135" s="155"/>
      <c r="AE135" s="155"/>
      <c r="AF135" s="155"/>
    </row>
    <row r="136" spans="1:50" s="132" customFormat="1" ht="20.25" customHeight="1">
      <c r="A136" s="193" t="s">
        <v>50</v>
      </c>
      <c r="B136" s="180" t="s">
        <v>50</v>
      </c>
      <c r="C136" s="705" t="s">
        <v>121</v>
      </c>
      <c r="D136" s="705"/>
      <c r="E136" s="482"/>
      <c r="F136" s="482"/>
      <c r="G136" s="482"/>
      <c r="H136" s="482"/>
      <c r="I136" s="180">
        <f>SUM(I135)</f>
        <v>270</v>
      </c>
      <c r="J136" s="180">
        <f>SUM(J135)</f>
        <v>270</v>
      </c>
      <c r="K136" s="180">
        <f>SUM(K135)</f>
        <v>0</v>
      </c>
      <c r="L136" s="180">
        <f>SUM(L135)</f>
        <v>0</v>
      </c>
      <c r="M136" s="180">
        <v>260</v>
      </c>
      <c r="N136" s="180">
        <v>260</v>
      </c>
      <c r="O136" s="180"/>
      <c r="P136" s="180">
        <f t="shared" ref="P136:X136" si="31">SUM(P135)</f>
        <v>0</v>
      </c>
      <c r="Q136" s="180">
        <f t="shared" si="31"/>
        <v>300</v>
      </c>
      <c r="R136" s="180">
        <f t="shared" si="31"/>
        <v>300</v>
      </c>
      <c r="S136" s="180">
        <f t="shared" si="31"/>
        <v>0</v>
      </c>
      <c r="T136" s="180">
        <f t="shared" si="31"/>
        <v>0</v>
      </c>
      <c r="U136" s="180">
        <f t="shared" si="31"/>
        <v>300</v>
      </c>
      <c r="V136" s="180">
        <f t="shared" si="31"/>
        <v>300</v>
      </c>
      <c r="W136" s="180">
        <f t="shared" si="31"/>
        <v>0</v>
      </c>
      <c r="X136" s="180">
        <f t="shared" si="31"/>
        <v>0</v>
      </c>
      <c r="Y136" s="704"/>
      <c r="Z136" s="704"/>
      <c r="AA136" s="704"/>
      <c r="AB136" s="704"/>
      <c r="AC136" s="130"/>
      <c r="AD136" s="130"/>
      <c r="AE136" s="130"/>
      <c r="AF136" s="130"/>
    </row>
    <row r="137" spans="1:50" s="132" customFormat="1" ht="17.25" customHeight="1">
      <c r="A137" s="698" t="s">
        <v>122</v>
      </c>
      <c r="B137" s="698"/>
      <c r="C137" s="698"/>
      <c r="D137" s="698"/>
      <c r="E137" s="698"/>
      <c r="F137" s="698"/>
      <c r="G137" s="698"/>
      <c r="H137" s="698"/>
      <c r="I137" s="193">
        <f t="shared" ref="I137:X137" si="32">I124+I131+I136</f>
        <v>274.74799999999999</v>
      </c>
      <c r="J137" s="193">
        <f t="shared" si="32"/>
        <v>274.74799999999999</v>
      </c>
      <c r="K137" s="193">
        <f t="shared" si="32"/>
        <v>0</v>
      </c>
      <c r="L137" s="193">
        <f t="shared" si="32"/>
        <v>0</v>
      </c>
      <c r="M137" s="193">
        <f t="shared" si="32"/>
        <v>267.7</v>
      </c>
      <c r="N137" s="193">
        <f t="shared" si="32"/>
        <v>267.7</v>
      </c>
      <c r="O137" s="193">
        <f t="shared" si="32"/>
        <v>0</v>
      </c>
      <c r="P137" s="193">
        <f t="shared" si="32"/>
        <v>0</v>
      </c>
      <c r="Q137" s="193">
        <f t="shared" si="32"/>
        <v>305</v>
      </c>
      <c r="R137" s="193">
        <f t="shared" si="32"/>
        <v>305</v>
      </c>
      <c r="S137" s="193">
        <f t="shared" si="32"/>
        <v>0</v>
      </c>
      <c r="T137" s="193">
        <f t="shared" si="32"/>
        <v>0</v>
      </c>
      <c r="U137" s="193">
        <f t="shared" si="32"/>
        <v>303.7</v>
      </c>
      <c r="V137" s="193">
        <f t="shared" si="32"/>
        <v>303.7</v>
      </c>
      <c r="W137" s="193">
        <f t="shared" si="32"/>
        <v>0</v>
      </c>
      <c r="X137" s="193">
        <f t="shared" si="32"/>
        <v>0</v>
      </c>
      <c r="Y137" s="487"/>
      <c r="Z137" s="487"/>
      <c r="AA137" s="487"/>
      <c r="AB137" s="487"/>
      <c r="AC137" s="130"/>
      <c r="AD137" s="130"/>
      <c r="AE137" s="130"/>
      <c r="AF137" s="130"/>
    </row>
    <row r="138" spans="1:50" s="156" customFormat="1" ht="28.5" customHeight="1">
      <c r="A138" s="555" t="s">
        <v>10</v>
      </c>
      <c r="B138" s="686" t="s">
        <v>119</v>
      </c>
      <c r="C138" s="686"/>
      <c r="D138" s="686"/>
      <c r="E138" s="686"/>
      <c r="F138" s="686"/>
      <c r="G138" s="686"/>
      <c r="H138" s="686"/>
      <c r="I138" s="555">
        <f t="shared" ref="I138:X138" si="33">SUM(I113+I119+I137)</f>
        <v>9146.3270000000011</v>
      </c>
      <c r="J138" s="555">
        <f t="shared" si="33"/>
        <v>10389.99</v>
      </c>
      <c r="K138" s="555">
        <f t="shared" si="33"/>
        <v>5907.2519999999995</v>
      </c>
      <c r="L138" s="555">
        <f t="shared" si="33"/>
        <v>71.900000000000006</v>
      </c>
      <c r="M138" s="555">
        <f t="shared" si="33"/>
        <v>9000.4999999999982</v>
      </c>
      <c r="N138" s="555">
        <f t="shared" si="33"/>
        <v>8769.8999999999978</v>
      </c>
      <c r="O138" s="555">
        <f t="shared" si="33"/>
        <v>5493.0000000000009</v>
      </c>
      <c r="P138" s="555">
        <f t="shared" si="33"/>
        <v>230.6</v>
      </c>
      <c r="Q138" s="555">
        <v>10668.1</v>
      </c>
      <c r="R138" s="555">
        <v>9225.2000000000007</v>
      </c>
      <c r="S138" s="555">
        <f t="shared" si="33"/>
        <v>5527.0950000000003</v>
      </c>
      <c r="T138" s="555">
        <f t="shared" si="33"/>
        <v>1442.9</v>
      </c>
      <c r="U138" s="555">
        <v>14887.5</v>
      </c>
      <c r="V138" s="555">
        <v>14887.5</v>
      </c>
      <c r="W138" s="555">
        <f t="shared" si="33"/>
        <v>5803.4497500000016</v>
      </c>
      <c r="X138" s="555">
        <f t="shared" si="33"/>
        <v>0</v>
      </c>
      <c r="Y138" s="682"/>
      <c r="Z138" s="682"/>
      <c r="AA138" s="682"/>
      <c r="AB138" s="682"/>
      <c r="AC138" s="130"/>
      <c r="AD138" s="130"/>
      <c r="AE138" s="130"/>
      <c r="AF138" s="130"/>
      <c r="AG138" s="155"/>
      <c r="AH138" s="155"/>
      <c r="AI138" s="155"/>
      <c r="AJ138" s="155"/>
      <c r="AK138" s="155"/>
      <c r="AL138" s="155"/>
      <c r="AM138" s="155"/>
      <c r="AN138" s="155"/>
      <c r="AO138" s="155"/>
      <c r="AP138" s="155"/>
      <c r="AQ138" s="155"/>
      <c r="AR138" s="155"/>
      <c r="AS138" s="155"/>
      <c r="AT138" s="155"/>
      <c r="AU138" s="155"/>
      <c r="AV138" s="155"/>
      <c r="AW138" s="155"/>
      <c r="AX138" s="155"/>
    </row>
    <row r="139" spans="1:50" s="156" customFormat="1" ht="24" customHeight="1">
      <c r="A139" s="556"/>
      <c r="B139" s="556"/>
      <c r="C139" s="556"/>
      <c r="D139" s="556"/>
      <c r="E139" s="556"/>
      <c r="F139" s="556"/>
      <c r="G139" s="556"/>
      <c r="H139" s="556"/>
      <c r="I139" s="556"/>
      <c r="J139" s="556"/>
      <c r="K139" s="556"/>
      <c r="L139" s="556"/>
      <c r="M139" s="557"/>
      <c r="N139" s="557"/>
      <c r="O139" s="556"/>
      <c r="P139" s="556"/>
      <c r="Q139" s="556"/>
      <c r="R139" s="556"/>
      <c r="S139" s="556"/>
      <c r="T139" s="556"/>
      <c r="U139" s="556"/>
      <c r="V139" s="556"/>
      <c r="W139" s="556"/>
      <c r="X139" s="556"/>
      <c r="Y139" s="558"/>
      <c r="Z139" s="558"/>
      <c r="AA139" s="558"/>
      <c r="AB139" s="558"/>
      <c r="AC139" s="130"/>
      <c r="AD139" s="130"/>
      <c r="AE139" s="130"/>
      <c r="AF139" s="130"/>
      <c r="AG139" s="155"/>
      <c r="AH139" s="155"/>
      <c r="AI139" s="155"/>
      <c r="AJ139" s="155"/>
      <c r="AK139" s="155"/>
      <c r="AL139" s="155"/>
      <c r="AM139" s="155"/>
      <c r="AN139" s="155"/>
      <c r="AO139" s="155"/>
      <c r="AP139" s="155"/>
      <c r="AQ139" s="155"/>
      <c r="AR139" s="155"/>
      <c r="AS139" s="155"/>
      <c r="AT139" s="155"/>
      <c r="AU139" s="155"/>
      <c r="AV139" s="155"/>
      <c r="AW139" s="155"/>
      <c r="AX139" s="155"/>
    </row>
    <row r="140" spans="1:50" ht="13.5" customHeight="1">
      <c r="A140" s="159"/>
      <c r="B140" s="157"/>
      <c r="C140" s="158"/>
      <c r="D140" s="158"/>
      <c r="E140" s="158"/>
      <c r="F140" s="159"/>
      <c r="G140" s="160"/>
      <c r="H140" s="159"/>
      <c r="I140" s="161"/>
      <c r="J140" s="159"/>
      <c r="K140" s="159"/>
      <c r="L140" s="159"/>
      <c r="M140" s="162"/>
      <c r="N140" s="162"/>
      <c r="O140" s="159"/>
      <c r="P140" s="159"/>
      <c r="Q140" s="161"/>
      <c r="R140" s="159"/>
      <c r="S140" s="159"/>
      <c r="T140" s="159"/>
      <c r="U140" s="159"/>
      <c r="V140" s="159"/>
      <c r="W140" s="157"/>
      <c r="X140" s="559"/>
      <c r="Y140" s="174"/>
      <c r="Z140" s="560"/>
      <c r="AA140" s="174"/>
      <c r="AB140" s="174"/>
    </row>
    <row r="141" spans="1:50" ht="14.25" customHeight="1">
      <c r="A141" s="164"/>
      <c r="B141" s="165"/>
      <c r="C141" s="166"/>
      <c r="D141" s="166"/>
      <c r="E141" s="166"/>
      <c r="F141" s="124"/>
      <c r="G141" s="676" t="s">
        <v>17</v>
      </c>
      <c r="H141" s="677"/>
      <c r="I141" s="677"/>
      <c r="J141" s="677"/>
      <c r="K141" s="677"/>
      <c r="L141" s="677"/>
      <c r="M141" s="677"/>
      <c r="N141" s="677"/>
      <c r="O141" s="123"/>
      <c r="P141" s="123"/>
      <c r="Q141" s="123"/>
      <c r="R141" s="123"/>
      <c r="S141" s="123"/>
      <c r="T141" s="123"/>
      <c r="U141" s="124"/>
      <c r="V141" s="123"/>
      <c r="W141" s="157"/>
      <c r="X141" s="559"/>
      <c r="Y141" s="174"/>
      <c r="Z141" s="560"/>
      <c r="AA141" s="174"/>
      <c r="AB141" s="174"/>
    </row>
    <row r="142" spans="1:50" ht="9.75" customHeight="1" thickBot="1">
      <c r="A142" s="167"/>
      <c r="B142" s="168"/>
      <c r="C142" s="169"/>
      <c r="D142" s="169"/>
      <c r="E142" s="169"/>
      <c r="F142" s="170"/>
      <c r="G142" s="125"/>
      <c r="H142" s="171"/>
      <c r="I142" s="171"/>
      <c r="J142" s="125"/>
      <c r="K142" s="171"/>
      <c r="L142" s="171"/>
      <c r="M142" s="126"/>
      <c r="N142" s="172"/>
      <c r="O142" s="171"/>
      <c r="P142" s="171"/>
      <c r="Q142" s="125"/>
      <c r="R142" s="171"/>
      <c r="S142" s="171"/>
      <c r="T142" s="171"/>
      <c r="U142" s="125"/>
      <c r="V142" s="171"/>
      <c r="W142" s="157"/>
      <c r="X142" s="559"/>
      <c r="Y142" s="174"/>
      <c r="Z142" s="560"/>
      <c r="AA142" s="174"/>
      <c r="AB142" s="174"/>
    </row>
    <row r="143" spans="1:50" ht="30" customHeight="1" thickTop="1" thickBot="1">
      <c r="A143" s="678" t="s">
        <v>12</v>
      </c>
      <c r="B143" s="679"/>
      <c r="C143" s="679"/>
      <c r="D143" s="679"/>
      <c r="E143" s="679"/>
      <c r="F143" s="679"/>
      <c r="G143" s="680"/>
      <c r="H143" s="671" t="s">
        <v>176</v>
      </c>
      <c r="I143" s="671"/>
      <c r="J143" s="681"/>
      <c r="K143" s="674" t="s">
        <v>197</v>
      </c>
      <c r="L143" s="671"/>
      <c r="M143" s="671"/>
      <c r="N143" s="672"/>
      <c r="O143" s="670" t="s">
        <v>195</v>
      </c>
      <c r="P143" s="671"/>
      <c r="Q143" s="671"/>
      <c r="R143" s="672"/>
      <c r="S143" s="674" t="s">
        <v>198</v>
      </c>
      <c r="T143" s="671"/>
      <c r="U143" s="671"/>
      <c r="V143" s="675"/>
      <c r="W143" s="157"/>
      <c r="X143" s="559"/>
      <c r="Y143" s="174"/>
      <c r="Z143" s="560"/>
      <c r="AA143" s="174"/>
      <c r="AB143" s="174"/>
    </row>
    <row r="144" spans="1:50" ht="32.25" customHeight="1" thickBot="1">
      <c r="A144" s="683" t="s">
        <v>131</v>
      </c>
      <c r="B144" s="684"/>
      <c r="C144" s="684"/>
      <c r="D144" s="684"/>
      <c r="E144" s="684"/>
      <c r="F144" s="684"/>
      <c r="G144" s="685"/>
      <c r="H144" s="646">
        <f>SUM(H145:J149)</f>
        <v>9126.3270000000011</v>
      </c>
      <c r="I144" s="646"/>
      <c r="J144" s="647"/>
      <c r="K144" s="645">
        <f>SUM(K145:N149)</f>
        <v>8949.8999999999978</v>
      </c>
      <c r="L144" s="646"/>
      <c r="M144" s="646"/>
      <c r="N144" s="647"/>
      <c r="O144" s="645">
        <f>SUM(O145:R149)</f>
        <v>9826.4250000000011</v>
      </c>
      <c r="P144" s="646"/>
      <c r="Q144" s="646"/>
      <c r="R144" s="647"/>
      <c r="S144" s="645">
        <f>SUM(S145:V149)</f>
        <v>14887.450500000004</v>
      </c>
      <c r="T144" s="646"/>
      <c r="U144" s="646"/>
      <c r="V144" s="647"/>
      <c r="W144" s="157"/>
      <c r="X144" s="559"/>
      <c r="Y144" s="174"/>
      <c r="Z144" s="560"/>
      <c r="AA144" s="174"/>
      <c r="AB144" s="174"/>
    </row>
    <row r="145" spans="1:28" ht="30" customHeight="1">
      <c r="A145" s="636" t="s">
        <v>153</v>
      </c>
      <c r="B145" s="637"/>
      <c r="C145" s="637"/>
      <c r="D145" s="637"/>
      <c r="E145" s="637"/>
      <c r="F145" s="637"/>
      <c r="G145" s="638"/>
      <c r="H145" s="649">
        <f>SUM(I62-I52-I40+I116+I122+I127+I134)</f>
        <v>3274.1879999999992</v>
      </c>
      <c r="I145" s="649"/>
      <c r="J145" s="650"/>
      <c r="K145" s="648">
        <f>SUM(M62-M40-M52+M96+M116+M122+M127+M129+M134)</f>
        <v>3387.2000000000003</v>
      </c>
      <c r="L145" s="649"/>
      <c r="M145" s="649"/>
      <c r="N145" s="650"/>
      <c r="O145" s="648">
        <f>SUM(Q43,Q44,Q45,Q46,Q47,Q48,Q49,Q50,Q51,Q53,Q54,Q55,Q56,Q57,Q58,Q59,Q60,Q61,Q116,Q122,Q127,Q134)</f>
        <v>3578.0099999999998</v>
      </c>
      <c r="P145" s="649"/>
      <c r="Q145" s="649"/>
      <c r="R145" s="650"/>
      <c r="S145" s="648">
        <f>SUM(U43,U44,U45,U46,U47,U48,U49,U50,U51,U53,U54,U55,U56,U57,U58,U59,U60,U61,U116,U122,U127,U134)</f>
        <v>3741.9105</v>
      </c>
      <c r="T145" s="649"/>
      <c r="U145" s="649"/>
      <c r="V145" s="673"/>
      <c r="W145" s="157"/>
      <c r="X145" s="559"/>
      <c r="Y145" s="174"/>
      <c r="Z145" s="560"/>
      <c r="AA145" s="174"/>
      <c r="AB145" s="174"/>
    </row>
    <row r="146" spans="1:28" ht="32.25" customHeight="1">
      <c r="A146" s="667" t="s">
        <v>154</v>
      </c>
      <c r="B146" s="668"/>
      <c r="C146" s="668"/>
      <c r="D146" s="668"/>
      <c r="E146" s="668"/>
      <c r="F146" s="668"/>
      <c r="G146" s="669"/>
      <c r="H146" s="616">
        <f>SUM(I84)</f>
        <v>399.2</v>
      </c>
      <c r="I146" s="616"/>
      <c r="J146" s="628"/>
      <c r="K146" s="615">
        <f>SUM(M84)</f>
        <v>400.6</v>
      </c>
      <c r="L146" s="616"/>
      <c r="M146" s="616"/>
      <c r="N146" s="628"/>
      <c r="O146" s="615">
        <f>SUM(Q84)</f>
        <v>420.63</v>
      </c>
      <c r="P146" s="616"/>
      <c r="Q146" s="616"/>
      <c r="R146" s="628"/>
      <c r="S146" s="615">
        <f>SUM(U84)</f>
        <v>441.66149999999999</v>
      </c>
      <c r="T146" s="616"/>
      <c r="U146" s="616"/>
      <c r="V146" s="617"/>
      <c r="W146" s="157"/>
      <c r="X146" s="559"/>
      <c r="Y146" s="174"/>
      <c r="Z146" s="560"/>
      <c r="AA146" s="174"/>
      <c r="AB146" s="174"/>
    </row>
    <row r="147" spans="1:28" ht="30" customHeight="1">
      <c r="A147" s="664" t="s">
        <v>155</v>
      </c>
      <c r="B147" s="665"/>
      <c r="C147" s="665"/>
      <c r="D147" s="665"/>
      <c r="E147" s="665"/>
      <c r="F147" s="665"/>
      <c r="G147" s="666"/>
      <c r="H147" s="616">
        <f>SUM(I38+I40+I52)</f>
        <v>5084.7390000000014</v>
      </c>
      <c r="I147" s="616"/>
      <c r="J147" s="628"/>
      <c r="K147" s="615">
        <f>SUM(M38+M52+M40)</f>
        <v>4992.0999999999985</v>
      </c>
      <c r="L147" s="616"/>
      <c r="M147" s="616"/>
      <c r="N147" s="628"/>
      <c r="O147" s="615">
        <f>SUM(Q38,Q40,Q52)</f>
        <v>5267.8850000000011</v>
      </c>
      <c r="P147" s="616"/>
      <c r="Q147" s="616"/>
      <c r="R147" s="628"/>
      <c r="S147" s="615">
        <f>SUM(U38,U40,U52)</f>
        <v>10703.878500000004</v>
      </c>
      <c r="T147" s="616"/>
      <c r="U147" s="616"/>
      <c r="V147" s="617"/>
      <c r="W147" s="157"/>
      <c r="X147" s="559"/>
      <c r="Y147" s="174"/>
      <c r="Z147" s="560"/>
      <c r="AA147" s="174"/>
      <c r="AB147" s="174"/>
    </row>
    <row r="148" spans="1:28" ht="32.25" customHeight="1">
      <c r="A148" s="661" t="s">
        <v>181</v>
      </c>
      <c r="B148" s="662"/>
      <c r="C148" s="662"/>
      <c r="D148" s="662"/>
      <c r="E148" s="662"/>
      <c r="F148" s="662"/>
      <c r="G148" s="663"/>
      <c r="H148" s="616">
        <v>367.6</v>
      </c>
      <c r="I148" s="616"/>
      <c r="J148" s="628"/>
      <c r="K148" s="615">
        <f>SUM(M90)</f>
        <v>116</v>
      </c>
      <c r="L148" s="616"/>
      <c r="M148" s="616"/>
      <c r="N148" s="628"/>
      <c r="O148" s="615">
        <f>SUM(Q90)</f>
        <v>506.9</v>
      </c>
      <c r="P148" s="616"/>
      <c r="Q148" s="616"/>
      <c r="R148" s="628"/>
      <c r="S148" s="615"/>
      <c r="T148" s="616"/>
      <c r="U148" s="616"/>
      <c r="V148" s="617"/>
      <c r="W148" s="157"/>
      <c r="X148" s="559"/>
      <c r="Y148" s="174"/>
      <c r="Z148" s="560"/>
      <c r="AA148" s="174"/>
      <c r="AB148" s="174"/>
    </row>
    <row r="149" spans="1:28" ht="30.75" customHeight="1" thickBot="1">
      <c r="A149" s="655" t="s">
        <v>161</v>
      </c>
      <c r="B149" s="656"/>
      <c r="C149" s="656"/>
      <c r="D149" s="656"/>
      <c r="E149" s="656"/>
      <c r="F149" s="656"/>
      <c r="G149" s="657"/>
      <c r="H149" s="658">
        <f>SUM(I92+I96+I100+I104)</f>
        <v>0.6</v>
      </c>
      <c r="I149" s="659"/>
      <c r="J149" s="660"/>
      <c r="K149" s="615">
        <f>SUM(P100+P104+P109)</f>
        <v>54</v>
      </c>
      <c r="L149" s="642"/>
      <c r="M149" s="642"/>
      <c r="N149" s="643"/>
      <c r="O149" s="615">
        <f>SUM(Q100,Q104,Q109)</f>
        <v>53</v>
      </c>
      <c r="P149" s="642"/>
      <c r="Q149" s="642"/>
      <c r="R149" s="643"/>
      <c r="S149" s="615"/>
      <c r="T149" s="642"/>
      <c r="U149" s="642"/>
      <c r="V149" s="644"/>
      <c r="W149" s="157"/>
      <c r="X149" s="559"/>
      <c r="Y149" s="174"/>
      <c r="Z149" s="560"/>
      <c r="AA149" s="174"/>
      <c r="AB149" s="174"/>
    </row>
    <row r="150" spans="1:28" ht="15.75" customHeight="1" thickBot="1">
      <c r="A150" s="652" t="s">
        <v>132</v>
      </c>
      <c r="B150" s="653"/>
      <c r="C150" s="653"/>
      <c r="D150" s="653"/>
      <c r="E150" s="653"/>
      <c r="F150" s="653"/>
      <c r="G150" s="654"/>
      <c r="H150" s="646">
        <f>SUM(H151:J154)</f>
        <v>20</v>
      </c>
      <c r="I150" s="646"/>
      <c r="J150" s="647"/>
      <c r="K150" s="645">
        <f>SUM(K151:N154)</f>
        <v>50.6</v>
      </c>
      <c r="L150" s="646"/>
      <c r="M150" s="646"/>
      <c r="N150" s="647"/>
      <c r="O150" s="645">
        <f>SUM(O152)</f>
        <v>841.7</v>
      </c>
      <c r="P150" s="646"/>
      <c r="Q150" s="646"/>
      <c r="R150" s="647"/>
      <c r="S150" s="645"/>
      <c r="T150" s="646"/>
      <c r="U150" s="646"/>
      <c r="V150" s="651"/>
      <c r="W150" s="157"/>
      <c r="X150" s="559"/>
      <c r="Y150" s="174"/>
      <c r="Z150" s="560"/>
      <c r="AA150" s="174"/>
      <c r="AB150" s="174"/>
    </row>
    <row r="151" spans="1:28" ht="37.5" customHeight="1">
      <c r="A151" s="639" t="s">
        <v>156</v>
      </c>
      <c r="B151" s="640"/>
      <c r="C151" s="640"/>
      <c r="D151" s="640"/>
      <c r="E151" s="640"/>
      <c r="F151" s="640"/>
      <c r="G151" s="641"/>
      <c r="H151" s="642"/>
      <c r="I151" s="642"/>
      <c r="J151" s="643"/>
      <c r="K151" s="615"/>
      <c r="L151" s="642"/>
      <c r="M151" s="642"/>
      <c r="N151" s="643"/>
      <c r="O151" s="615"/>
      <c r="P151" s="642"/>
      <c r="Q151" s="642"/>
      <c r="R151" s="643"/>
      <c r="S151" s="615"/>
      <c r="T151" s="642"/>
      <c r="U151" s="642"/>
      <c r="V151" s="644"/>
      <c r="W151" s="157"/>
      <c r="X151" s="559"/>
      <c r="Y151" s="174"/>
      <c r="Z151" s="560"/>
      <c r="AA151" s="174"/>
      <c r="AB151" s="174"/>
    </row>
    <row r="152" spans="1:28" ht="33" customHeight="1">
      <c r="A152" s="625" t="s">
        <v>157</v>
      </c>
      <c r="B152" s="626"/>
      <c r="C152" s="626"/>
      <c r="D152" s="626"/>
      <c r="E152" s="626"/>
      <c r="F152" s="626"/>
      <c r="G152" s="627"/>
      <c r="H152" s="616"/>
      <c r="I152" s="616"/>
      <c r="J152" s="628"/>
      <c r="K152" s="615"/>
      <c r="L152" s="616"/>
      <c r="M152" s="616"/>
      <c r="N152" s="628"/>
      <c r="O152" s="615">
        <f>SUM(Q101,Q105,Q110)</f>
        <v>841.7</v>
      </c>
      <c r="P152" s="616"/>
      <c r="Q152" s="616"/>
      <c r="R152" s="628"/>
      <c r="S152" s="615"/>
      <c r="T152" s="616"/>
      <c r="U152" s="616"/>
      <c r="V152" s="617"/>
      <c r="W152" s="157"/>
      <c r="X152" s="559"/>
      <c r="Y152" s="174"/>
      <c r="Z152" s="560"/>
      <c r="AA152" s="174"/>
      <c r="AB152" s="174"/>
    </row>
    <row r="153" spans="1:28" ht="15.75">
      <c r="A153" s="636" t="s">
        <v>158</v>
      </c>
      <c r="B153" s="637"/>
      <c r="C153" s="637"/>
      <c r="D153" s="637"/>
      <c r="E153" s="637"/>
      <c r="F153" s="637"/>
      <c r="G153" s="638"/>
      <c r="H153" s="623">
        <f>SUM(I97)</f>
        <v>20</v>
      </c>
      <c r="I153" s="623"/>
      <c r="J153" s="624"/>
      <c r="K153" s="622">
        <v>50.6</v>
      </c>
      <c r="L153" s="623"/>
      <c r="M153" s="623"/>
      <c r="N153" s="624"/>
      <c r="O153" s="622"/>
      <c r="P153" s="623"/>
      <c r="Q153" s="623"/>
      <c r="R153" s="624"/>
      <c r="S153" s="622"/>
      <c r="T153" s="623"/>
      <c r="U153" s="623"/>
      <c r="V153" s="629"/>
      <c r="W153" s="157"/>
      <c r="X153" s="559"/>
      <c r="Y153" s="174"/>
      <c r="Z153" s="560"/>
      <c r="AA153" s="174"/>
      <c r="AB153" s="174"/>
    </row>
    <row r="154" spans="1:28" ht="16.5" thickBot="1">
      <c r="A154" s="633" t="s">
        <v>159</v>
      </c>
      <c r="B154" s="634"/>
      <c r="C154" s="634"/>
      <c r="D154" s="634"/>
      <c r="E154" s="634"/>
      <c r="F154" s="634"/>
      <c r="G154" s="635"/>
      <c r="H154" s="616"/>
      <c r="I154" s="616"/>
      <c r="J154" s="628"/>
      <c r="K154" s="615"/>
      <c r="L154" s="616"/>
      <c r="M154" s="616"/>
      <c r="N154" s="628"/>
      <c r="O154" s="615"/>
      <c r="P154" s="616"/>
      <c r="Q154" s="616"/>
      <c r="R154" s="628"/>
      <c r="S154" s="615"/>
      <c r="T154" s="616"/>
      <c r="U154" s="616"/>
      <c r="V154" s="617"/>
      <c r="W154" s="157"/>
      <c r="X154" s="559"/>
      <c r="Y154" s="174"/>
      <c r="Z154" s="560"/>
      <c r="AA154" s="174"/>
      <c r="AB154" s="174"/>
    </row>
    <row r="155" spans="1:28" ht="16.5" thickBot="1">
      <c r="A155" s="630" t="s">
        <v>160</v>
      </c>
      <c r="B155" s="631"/>
      <c r="C155" s="631"/>
      <c r="D155" s="631"/>
      <c r="E155" s="631"/>
      <c r="F155" s="631"/>
      <c r="G155" s="632"/>
      <c r="H155" s="619">
        <f>SUM(H144+H150)</f>
        <v>9146.3270000000011</v>
      </c>
      <c r="I155" s="619"/>
      <c r="J155" s="620"/>
      <c r="K155" s="618">
        <f>SUM(K144+K150)</f>
        <v>9000.4999999999982</v>
      </c>
      <c r="L155" s="619"/>
      <c r="M155" s="619"/>
      <c r="N155" s="620"/>
      <c r="O155" s="618">
        <f>SUM(O144,O150)</f>
        <v>10668.125000000002</v>
      </c>
      <c r="P155" s="619"/>
      <c r="Q155" s="619"/>
      <c r="R155" s="620"/>
      <c r="S155" s="618">
        <v>14887.5</v>
      </c>
      <c r="T155" s="619"/>
      <c r="U155" s="619"/>
      <c r="V155" s="621"/>
      <c r="W155" s="157"/>
      <c r="X155" s="559"/>
      <c r="Y155" s="174"/>
      <c r="Z155" s="560"/>
      <c r="AA155" s="174"/>
      <c r="AB155" s="174"/>
    </row>
    <row r="156" spans="1:28" ht="13.5" thickTop="1">
      <c r="A156" s="35"/>
      <c r="B156" s="35"/>
      <c r="C156" s="35"/>
      <c r="D156" s="35"/>
      <c r="E156" s="35"/>
      <c r="F156" s="35"/>
      <c r="G156" s="35"/>
      <c r="H156" s="35"/>
      <c r="I156" s="35"/>
      <c r="J156" s="35"/>
      <c r="K156" s="35"/>
      <c r="L156" s="35"/>
      <c r="M156" s="173"/>
      <c r="N156" s="173"/>
      <c r="O156" s="35"/>
      <c r="P156" s="35"/>
      <c r="Q156" s="35"/>
      <c r="R156" s="35"/>
      <c r="S156" s="35"/>
      <c r="T156" s="35"/>
      <c r="U156" s="35"/>
      <c r="V156" s="35"/>
      <c r="W156" s="35"/>
      <c r="X156" s="35"/>
    </row>
    <row r="157" spans="1:28" ht="12.75">
      <c r="A157" s="35"/>
      <c r="B157" s="35"/>
      <c r="C157" s="35"/>
      <c r="D157" s="181"/>
      <c r="E157" s="181"/>
      <c r="F157" s="181"/>
      <c r="G157" s="181"/>
      <c r="H157" s="182" t="s">
        <v>215</v>
      </c>
      <c r="I157" s="183"/>
      <c r="J157" s="183"/>
      <c r="K157" s="183"/>
      <c r="L157" s="183"/>
      <c r="M157" s="183"/>
      <c r="N157" s="183"/>
      <c r="O157" s="181"/>
      <c r="P157" s="181"/>
      <c r="Q157" s="181"/>
      <c r="R157" s="181"/>
      <c r="S157" s="35"/>
      <c r="T157" s="35"/>
      <c r="U157" s="35"/>
      <c r="V157" s="35"/>
      <c r="W157" s="35"/>
      <c r="X157" s="35"/>
    </row>
    <row r="158" spans="1:28" ht="12.75">
      <c r="A158" s="35"/>
      <c r="B158" s="35"/>
      <c r="C158" s="35"/>
      <c r="D158" s="184" t="s">
        <v>10</v>
      </c>
      <c r="E158" s="181" t="s">
        <v>216</v>
      </c>
      <c r="F158" s="181"/>
      <c r="G158" s="181"/>
      <c r="H158" s="181"/>
      <c r="I158" s="181"/>
      <c r="J158" s="184" t="s">
        <v>193</v>
      </c>
      <c r="K158" s="181" t="s">
        <v>217</v>
      </c>
      <c r="L158" s="181"/>
      <c r="M158" s="181"/>
      <c r="N158" s="181"/>
      <c r="O158" s="181">
        <v>17</v>
      </c>
      <c r="P158" s="181" t="s">
        <v>218</v>
      </c>
      <c r="Q158" s="181"/>
      <c r="R158" s="181"/>
      <c r="S158" s="35"/>
      <c r="T158" s="35"/>
      <c r="U158" s="35"/>
      <c r="V158" s="35"/>
      <c r="W158" s="35"/>
      <c r="X158" s="35"/>
    </row>
    <row r="159" spans="1:28" ht="12.75">
      <c r="A159" s="35"/>
      <c r="B159" s="35"/>
      <c r="C159" s="35"/>
      <c r="D159" s="184" t="s">
        <v>11</v>
      </c>
      <c r="E159" s="181" t="s">
        <v>219</v>
      </c>
      <c r="F159" s="181"/>
      <c r="G159" s="181"/>
      <c r="H159" s="181"/>
      <c r="I159" s="181"/>
      <c r="J159" s="184" t="s">
        <v>220</v>
      </c>
      <c r="K159" s="181" t="s">
        <v>221</v>
      </c>
      <c r="L159" s="181"/>
      <c r="M159" s="181"/>
      <c r="N159" s="181"/>
      <c r="O159" s="181">
        <v>18</v>
      </c>
      <c r="P159" s="181" t="s">
        <v>222</v>
      </c>
      <c r="Q159" s="181"/>
      <c r="R159" s="181"/>
      <c r="S159" s="35"/>
      <c r="T159" s="35"/>
      <c r="U159" s="35"/>
      <c r="V159" s="35"/>
      <c r="W159" s="35"/>
      <c r="X159" s="35"/>
    </row>
    <row r="160" spans="1:28" ht="12.75">
      <c r="A160" s="35"/>
      <c r="B160" s="35"/>
      <c r="C160" s="35"/>
      <c r="D160" s="184" t="s">
        <v>50</v>
      </c>
      <c r="E160" s="181" t="s">
        <v>223</v>
      </c>
      <c r="F160" s="181"/>
      <c r="G160" s="181"/>
      <c r="H160" s="181"/>
      <c r="I160" s="181"/>
      <c r="J160" s="184" t="s">
        <v>224</v>
      </c>
      <c r="K160" s="181" t="s">
        <v>225</v>
      </c>
      <c r="L160" s="181"/>
      <c r="M160" s="181"/>
      <c r="N160" s="181"/>
      <c r="O160" s="181">
        <v>19</v>
      </c>
      <c r="P160" s="181" t="s">
        <v>226</v>
      </c>
      <c r="Q160" s="181"/>
      <c r="R160" s="181"/>
      <c r="S160" s="35"/>
      <c r="T160" s="35"/>
      <c r="U160" s="35"/>
      <c r="V160" s="35"/>
      <c r="W160" s="35"/>
      <c r="X160" s="35"/>
    </row>
    <row r="161" spans="1:24" ht="12.75">
      <c r="A161" s="35"/>
      <c r="B161" s="35"/>
      <c r="C161" s="35"/>
      <c r="D161" s="184" t="s">
        <v>54</v>
      </c>
      <c r="E161" s="181" t="s">
        <v>227</v>
      </c>
      <c r="F161" s="181"/>
      <c r="G161" s="181"/>
      <c r="H161" s="181"/>
      <c r="I161" s="181"/>
      <c r="J161" s="184" t="s">
        <v>228</v>
      </c>
      <c r="K161" s="181" t="s">
        <v>229</v>
      </c>
      <c r="L161" s="181"/>
      <c r="M161" s="181"/>
      <c r="N161" s="181"/>
      <c r="O161" s="181">
        <v>20</v>
      </c>
      <c r="P161" s="181" t="s">
        <v>230</v>
      </c>
      <c r="Q161" s="181"/>
      <c r="R161" s="181"/>
      <c r="S161" s="35"/>
      <c r="T161" s="35"/>
      <c r="U161" s="35"/>
      <c r="V161" s="35"/>
      <c r="W161" s="35"/>
      <c r="X161" s="35"/>
    </row>
    <row r="162" spans="1:24" ht="12.75">
      <c r="A162" s="35"/>
      <c r="B162" s="35"/>
      <c r="C162" s="35"/>
      <c r="D162" s="184" t="s">
        <v>231</v>
      </c>
      <c r="E162" s="181" t="s">
        <v>232</v>
      </c>
      <c r="F162" s="181"/>
      <c r="G162" s="181"/>
      <c r="H162" s="181"/>
      <c r="I162" s="181"/>
      <c r="J162" s="184" t="s">
        <v>233</v>
      </c>
      <c r="K162" s="181" t="s">
        <v>234</v>
      </c>
      <c r="L162" s="181"/>
      <c r="M162" s="181"/>
      <c r="N162" s="181"/>
      <c r="O162" s="181">
        <v>21</v>
      </c>
      <c r="P162" s="181" t="s">
        <v>235</v>
      </c>
      <c r="Q162" s="181"/>
      <c r="R162" s="181"/>
      <c r="S162" s="35"/>
      <c r="T162" s="35"/>
      <c r="U162" s="35"/>
      <c r="V162" s="35"/>
      <c r="W162" s="35"/>
      <c r="X162" s="35"/>
    </row>
    <row r="163" spans="1:24" ht="12.75">
      <c r="A163" s="35"/>
      <c r="B163" s="35"/>
      <c r="C163" s="35"/>
      <c r="D163" s="184" t="s">
        <v>236</v>
      </c>
      <c r="E163" s="181" t="s">
        <v>237</v>
      </c>
      <c r="F163" s="181"/>
      <c r="G163" s="181"/>
      <c r="H163" s="181"/>
      <c r="I163" s="181"/>
      <c r="J163" s="184" t="s">
        <v>238</v>
      </c>
      <c r="K163" s="181" t="s">
        <v>239</v>
      </c>
      <c r="L163" s="181"/>
      <c r="M163" s="181"/>
      <c r="N163" s="181"/>
      <c r="O163" s="181">
        <v>22</v>
      </c>
      <c r="P163" s="181" t="s">
        <v>240</v>
      </c>
      <c r="Q163" s="181"/>
      <c r="R163" s="181"/>
      <c r="S163" s="35"/>
      <c r="T163" s="35"/>
      <c r="U163" s="35"/>
      <c r="V163" s="35"/>
      <c r="W163" s="35"/>
      <c r="X163" s="35"/>
    </row>
    <row r="164" spans="1:24" ht="12.75">
      <c r="A164" s="35"/>
      <c r="B164" s="35"/>
      <c r="C164" s="35"/>
      <c r="D164" s="184" t="s">
        <v>241</v>
      </c>
      <c r="E164" s="181" t="s">
        <v>242</v>
      </c>
      <c r="F164" s="181"/>
      <c r="G164" s="181"/>
      <c r="H164" s="181"/>
      <c r="I164" s="181"/>
      <c r="J164" s="184" t="s">
        <v>243</v>
      </c>
      <c r="K164" s="181" t="s">
        <v>244</v>
      </c>
      <c r="L164" s="181"/>
      <c r="M164" s="181"/>
      <c r="N164" s="181"/>
      <c r="O164" s="181">
        <v>23</v>
      </c>
      <c r="P164" s="181" t="s">
        <v>245</v>
      </c>
      <c r="Q164" s="181"/>
      <c r="R164" s="181"/>
      <c r="S164" s="35"/>
      <c r="T164" s="35"/>
      <c r="U164" s="35"/>
      <c r="V164" s="35"/>
      <c r="W164" s="35"/>
      <c r="X164" s="35"/>
    </row>
    <row r="165" spans="1:24" ht="12.75">
      <c r="A165" s="35"/>
      <c r="B165" s="35"/>
      <c r="C165" s="35"/>
      <c r="D165" s="184" t="s">
        <v>246</v>
      </c>
      <c r="E165" s="181" t="s">
        <v>247</v>
      </c>
      <c r="F165" s="181"/>
      <c r="G165" s="181"/>
      <c r="H165" s="181"/>
      <c r="I165" s="181"/>
      <c r="J165" s="184" t="s">
        <v>248</v>
      </c>
      <c r="K165" s="181" t="s">
        <v>249</v>
      </c>
      <c r="L165" s="181"/>
      <c r="M165" s="181"/>
      <c r="N165" s="181"/>
      <c r="O165" s="181"/>
      <c r="P165" s="181"/>
      <c r="Q165" s="181"/>
      <c r="R165" s="181"/>
      <c r="S165" s="35"/>
      <c r="T165" s="35"/>
      <c r="U165" s="35"/>
      <c r="V165" s="35"/>
      <c r="W165" s="35"/>
      <c r="X165" s="35"/>
    </row>
    <row r="166" spans="1:24" ht="12.75">
      <c r="A166" s="35"/>
      <c r="B166" s="35"/>
      <c r="C166" s="35"/>
      <c r="D166" s="35"/>
      <c r="E166" s="35"/>
      <c r="F166" s="35"/>
      <c r="G166" s="35"/>
      <c r="H166" s="35"/>
      <c r="I166" s="35"/>
      <c r="J166" s="35"/>
      <c r="K166" s="35"/>
      <c r="L166" s="35"/>
      <c r="M166" s="173"/>
      <c r="N166" s="173"/>
      <c r="O166" s="35"/>
      <c r="P166" s="35"/>
      <c r="Q166" s="35"/>
      <c r="R166" s="35"/>
      <c r="S166" s="35"/>
      <c r="T166" s="35"/>
      <c r="U166" s="35"/>
      <c r="V166" s="35"/>
      <c r="W166" s="35"/>
      <c r="X166" s="35"/>
    </row>
    <row r="167" spans="1:24" ht="12.75">
      <c r="A167" s="35"/>
      <c r="B167" s="35"/>
      <c r="C167" s="35"/>
      <c r="D167" s="35"/>
      <c r="E167" s="35"/>
      <c r="F167" s="35"/>
      <c r="G167" s="35"/>
      <c r="H167" s="35"/>
      <c r="I167" s="35"/>
      <c r="J167" s="35"/>
      <c r="K167" s="35"/>
      <c r="L167" s="35"/>
      <c r="M167" s="173"/>
      <c r="N167" s="173"/>
      <c r="O167" s="35"/>
      <c r="P167" s="35"/>
      <c r="Q167" s="35"/>
      <c r="R167" s="35"/>
      <c r="S167" s="35"/>
      <c r="T167" s="35"/>
      <c r="U167" s="35"/>
      <c r="V167" s="35"/>
      <c r="W167" s="35"/>
      <c r="X167" s="35"/>
    </row>
    <row r="168" spans="1:24" ht="12.75">
      <c r="A168" s="35"/>
      <c r="B168" s="35"/>
      <c r="C168" s="35"/>
      <c r="D168" s="35"/>
      <c r="E168" s="35"/>
      <c r="F168" s="35"/>
      <c r="G168" s="35"/>
      <c r="H168" s="35"/>
      <c r="I168" s="35"/>
      <c r="J168" s="35"/>
      <c r="K168" s="35"/>
      <c r="L168" s="35"/>
      <c r="M168" s="173"/>
      <c r="N168" s="173"/>
      <c r="O168" s="35"/>
      <c r="P168" s="35"/>
      <c r="Q168" s="35"/>
      <c r="R168" s="35"/>
      <c r="S168" s="35"/>
      <c r="T168" s="35"/>
      <c r="U168" s="35"/>
      <c r="V168" s="35"/>
      <c r="W168" s="35"/>
      <c r="X168" s="35"/>
    </row>
    <row r="169" spans="1:24" ht="15.75">
      <c r="D169" s="174"/>
      <c r="E169" s="174"/>
      <c r="F169" s="174"/>
      <c r="G169" s="174"/>
      <c r="H169" s="175"/>
      <c r="I169" s="174"/>
      <c r="J169" s="174"/>
      <c r="M169" s="127"/>
      <c r="N169" s="127"/>
    </row>
    <row r="170" spans="1:24" ht="15.75">
      <c r="D170" s="805"/>
      <c r="E170" s="805"/>
      <c r="F170" s="805"/>
      <c r="G170" s="805"/>
      <c r="H170" s="805"/>
      <c r="I170" s="805"/>
      <c r="J170" s="805"/>
      <c r="M170" s="127"/>
      <c r="N170" s="127"/>
      <c r="R170" s="174"/>
      <c r="S170" s="174"/>
    </row>
    <row r="171" spans="1:24" ht="15.75">
      <c r="C171" s="176"/>
      <c r="D171" s="174"/>
      <c r="E171" s="174"/>
      <c r="F171" s="174"/>
      <c r="G171" s="174"/>
      <c r="H171" s="175"/>
      <c r="I171" s="174"/>
      <c r="J171" s="174"/>
      <c r="M171" s="127"/>
      <c r="N171" s="127"/>
    </row>
    <row r="172" spans="1:24" ht="15">
      <c r="C172" s="176"/>
      <c r="D172" s="177"/>
      <c r="E172" s="177"/>
      <c r="F172" s="177"/>
      <c r="G172" s="177"/>
      <c r="M172" s="127"/>
      <c r="N172" s="127"/>
    </row>
    <row r="173" spans="1:24" ht="15">
      <c r="C173" s="176"/>
      <c r="D173" s="812"/>
      <c r="E173" s="812"/>
      <c r="F173" s="812"/>
      <c r="G173" s="812"/>
      <c r="M173" s="127"/>
      <c r="N173" s="127"/>
    </row>
    <row r="174" spans="1:24" ht="15">
      <c r="C174" s="176"/>
      <c r="D174" s="177"/>
      <c r="E174" s="177"/>
      <c r="F174" s="177"/>
      <c r="G174" s="177"/>
      <c r="M174" s="127"/>
      <c r="N174" s="127"/>
    </row>
    <row r="175" spans="1:24" ht="15">
      <c r="C175" s="176"/>
      <c r="D175" s="177"/>
      <c r="E175" s="177"/>
      <c r="F175" s="177"/>
      <c r="G175" s="177"/>
      <c r="M175" s="127"/>
      <c r="N175" s="127"/>
    </row>
    <row r="176" spans="1:24" ht="15">
      <c r="D176" s="177"/>
      <c r="E176" s="177"/>
      <c r="F176" s="177"/>
      <c r="G176" s="177"/>
      <c r="M176" s="127"/>
      <c r="N176" s="127"/>
    </row>
    <row r="177" spans="13:14">
      <c r="M177" s="127"/>
      <c r="N177" s="127"/>
    </row>
    <row r="178" spans="13:14">
      <c r="M178" s="127"/>
      <c r="N178" s="127"/>
    </row>
    <row r="179" spans="13:14">
      <c r="M179" s="127"/>
      <c r="N179" s="127"/>
    </row>
    <row r="180" spans="13:14">
      <c r="M180" s="127"/>
      <c r="N180" s="127"/>
    </row>
    <row r="181" spans="13:14">
      <c r="M181" s="127"/>
      <c r="N181" s="127"/>
    </row>
    <row r="182" spans="13:14">
      <c r="M182" s="127"/>
      <c r="N182" s="127"/>
    </row>
    <row r="183" spans="13:14">
      <c r="M183" s="127"/>
      <c r="N183" s="127"/>
    </row>
    <row r="184" spans="13:14">
      <c r="M184" s="127"/>
      <c r="N184" s="127"/>
    </row>
    <row r="185" spans="13:14">
      <c r="M185" s="127"/>
      <c r="N185" s="127"/>
    </row>
    <row r="186" spans="13:14">
      <c r="M186" s="127"/>
      <c r="N186" s="127"/>
    </row>
    <row r="187" spans="13:14">
      <c r="M187" s="127"/>
      <c r="N187" s="127"/>
    </row>
    <row r="188" spans="13:14">
      <c r="M188" s="127"/>
      <c r="N188" s="127"/>
    </row>
    <row r="189" spans="13:14">
      <c r="M189" s="127"/>
      <c r="N189" s="127"/>
    </row>
    <row r="190" spans="13:14">
      <c r="M190" s="127"/>
      <c r="N190" s="127"/>
    </row>
    <row r="191" spans="13:14">
      <c r="M191" s="127"/>
      <c r="N191" s="127"/>
    </row>
    <row r="192" spans="13:14">
      <c r="M192" s="127"/>
      <c r="N192" s="127"/>
    </row>
    <row r="193" spans="13:14">
      <c r="M193" s="127"/>
      <c r="N193" s="127"/>
    </row>
    <row r="194" spans="13:14">
      <c r="M194" s="127"/>
      <c r="N194" s="127"/>
    </row>
    <row r="195" spans="13:14">
      <c r="M195" s="127"/>
      <c r="N195" s="127"/>
    </row>
    <row r="196" spans="13:14">
      <c r="M196" s="127"/>
      <c r="N196" s="127"/>
    </row>
    <row r="197" spans="13:14">
      <c r="M197" s="127"/>
      <c r="N197" s="127"/>
    </row>
  </sheetData>
  <mergeCells count="229">
    <mergeCell ref="D87:AB87"/>
    <mergeCell ref="A129:A130"/>
    <mergeCell ref="B129:B130"/>
    <mergeCell ref="C129:C130"/>
    <mergeCell ref="D129:D130"/>
    <mergeCell ref="E129:E130"/>
    <mergeCell ref="F129:F130"/>
    <mergeCell ref="F92:F95"/>
    <mergeCell ref="F90:F91"/>
    <mergeCell ref="F122:F123"/>
    <mergeCell ref="E88:E89"/>
    <mergeCell ref="D173:G173"/>
    <mergeCell ref="A113:D113"/>
    <mergeCell ref="E104:E107"/>
    <mergeCell ref="C112:D112"/>
    <mergeCell ref="D104:D107"/>
    <mergeCell ref="A104:A106"/>
    <mergeCell ref="G129:G130"/>
    <mergeCell ref="D88:D89"/>
    <mergeCell ref="C88:C89"/>
    <mergeCell ref="B88:B89"/>
    <mergeCell ref="B108:B110"/>
    <mergeCell ref="C104:C106"/>
    <mergeCell ref="C108:C110"/>
    <mergeCell ref="C116:C117"/>
    <mergeCell ref="E100:E103"/>
    <mergeCell ref="E108:E111"/>
    <mergeCell ref="D170:J170"/>
    <mergeCell ref="G126:G128"/>
    <mergeCell ref="G122:G123"/>
    <mergeCell ref="E122:E123"/>
    <mergeCell ref="G100:G103"/>
    <mergeCell ref="C131:D131"/>
    <mergeCell ref="D116:D117"/>
    <mergeCell ref="C115:AB115"/>
    <mergeCell ref="Y122:Y123"/>
    <mergeCell ref="H8:H10"/>
    <mergeCell ref="I9:I10"/>
    <mergeCell ref="A100:A102"/>
    <mergeCell ref="A20:A22"/>
    <mergeCell ref="B20:B22"/>
    <mergeCell ref="C20:C22"/>
    <mergeCell ref="A29:A30"/>
    <mergeCell ref="C29:C30"/>
    <mergeCell ref="C86:AB86"/>
    <mergeCell ref="Y85:AB85"/>
    <mergeCell ref="C85:H85"/>
    <mergeCell ref="B29:B30"/>
    <mergeCell ref="B100:B102"/>
    <mergeCell ref="C100:C102"/>
    <mergeCell ref="A79:A81"/>
    <mergeCell ref="B79:B81"/>
    <mergeCell ref="C79:C81"/>
    <mergeCell ref="D84:G84"/>
    <mergeCell ref="A96:A98"/>
    <mergeCell ref="B96:B98"/>
    <mergeCell ref="C96:C98"/>
    <mergeCell ref="A88:A89"/>
    <mergeCell ref="G88:G89"/>
    <mergeCell ref="F88:F89"/>
    <mergeCell ref="E8:E10"/>
    <mergeCell ref="D39:X39"/>
    <mergeCell ref="E92:E95"/>
    <mergeCell ref="G90:G91"/>
    <mergeCell ref="D90:D91"/>
    <mergeCell ref="A8:A10"/>
    <mergeCell ref="Z9:AB9"/>
    <mergeCell ref="T9:T10"/>
    <mergeCell ref="G8:G10"/>
    <mergeCell ref="Y63:Y67"/>
    <mergeCell ref="D8:D10"/>
    <mergeCell ref="Q9:Q10"/>
    <mergeCell ref="N9:O9"/>
    <mergeCell ref="Y9:Y10"/>
    <mergeCell ref="M8:P8"/>
    <mergeCell ref="Q8:T8"/>
    <mergeCell ref="Y8:AB8"/>
    <mergeCell ref="U8:X8"/>
    <mergeCell ref="D92:D95"/>
    <mergeCell ref="J9:K9"/>
    <mergeCell ref="D14:X14"/>
    <mergeCell ref="X9:X10"/>
    <mergeCell ref="C13:AB13"/>
    <mergeCell ref="B12:AB12"/>
    <mergeCell ref="B120:AA120"/>
    <mergeCell ref="A126:A128"/>
    <mergeCell ref="D126:D128"/>
    <mergeCell ref="F109:F111"/>
    <mergeCell ref="E126:E128"/>
    <mergeCell ref="C125:AA125"/>
    <mergeCell ref="D122:D123"/>
    <mergeCell ref="C126:C128"/>
    <mergeCell ref="B104:B106"/>
    <mergeCell ref="C118:D118"/>
    <mergeCell ref="B116:B117"/>
    <mergeCell ref="B119:G119"/>
    <mergeCell ref="D108:D111"/>
    <mergeCell ref="B126:B128"/>
    <mergeCell ref="C124:D124"/>
    <mergeCell ref="C121:AB121"/>
    <mergeCell ref="B122:B123"/>
    <mergeCell ref="F104:F108"/>
    <mergeCell ref="G116:G117"/>
    <mergeCell ref="AA94:AA95"/>
    <mergeCell ref="Z92:Z93"/>
    <mergeCell ref="AB92:AB93"/>
    <mergeCell ref="AA92:AA93"/>
    <mergeCell ref="Y92:Y93"/>
    <mergeCell ref="Z94:Z95"/>
    <mergeCell ref="AB94:AB95"/>
    <mergeCell ref="Y94:Y95"/>
    <mergeCell ref="A137:H137"/>
    <mergeCell ref="D133:D134"/>
    <mergeCell ref="D132:J132"/>
    <mergeCell ref="F133:F134"/>
    <mergeCell ref="G133:G134"/>
    <mergeCell ref="Y136:AB136"/>
    <mergeCell ref="E133:E134"/>
    <mergeCell ref="C136:D136"/>
    <mergeCell ref="A116:A117"/>
    <mergeCell ref="Y118:AB118"/>
    <mergeCell ref="E116:E117"/>
    <mergeCell ref="F126:F128"/>
    <mergeCell ref="Y126:Y128"/>
    <mergeCell ref="C122:C123"/>
    <mergeCell ref="A108:A110"/>
    <mergeCell ref="A122:A123"/>
    <mergeCell ref="G141:N141"/>
    <mergeCell ref="A143:G143"/>
    <mergeCell ref="H143:J143"/>
    <mergeCell ref="Y138:AB138"/>
    <mergeCell ref="A145:G145"/>
    <mergeCell ref="H145:J145"/>
    <mergeCell ref="K145:N145"/>
    <mergeCell ref="A144:G144"/>
    <mergeCell ref="O144:R144"/>
    <mergeCell ref="B138:H138"/>
    <mergeCell ref="H146:J146"/>
    <mergeCell ref="K146:N146"/>
    <mergeCell ref="K147:N147"/>
    <mergeCell ref="H148:J148"/>
    <mergeCell ref="K148:N148"/>
    <mergeCell ref="O143:R143"/>
    <mergeCell ref="H144:J144"/>
    <mergeCell ref="S145:V145"/>
    <mergeCell ref="O147:R147"/>
    <mergeCell ref="S147:V147"/>
    <mergeCell ref="O146:R146"/>
    <mergeCell ref="S146:V146"/>
    <mergeCell ref="K143:N143"/>
    <mergeCell ref="S143:V143"/>
    <mergeCell ref="K144:N144"/>
    <mergeCell ref="A151:G151"/>
    <mergeCell ref="H151:J151"/>
    <mergeCell ref="K151:N151"/>
    <mergeCell ref="K152:N152"/>
    <mergeCell ref="O151:R151"/>
    <mergeCell ref="S151:V151"/>
    <mergeCell ref="S144:V144"/>
    <mergeCell ref="O145:R145"/>
    <mergeCell ref="S150:V150"/>
    <mergeCell ref="S149:V149"/>
    <mergeCell ref="O148:R148"/>
    <mergeCell ref="S148:V148"/>
    <mergeCell ref="A150:G150"/>
    <mergeCell ref="H150:J150"/>
    <mergeCell ref="K150:N150"/>
    <mergeCell ref="O150:R150"/>
    <mergeCell ref="A149:G149"/>
    <mergeCell ref="H149:J149"/>
    <mergeCell ref="K149:N149"/>
    <mergeCell ref="O149:R149"/>
    <mergeCell ref="A148:G148"/>
    <mergeCell ref="A147:G147"/>
    <mergeCell ref="H147:J147"/>
    <mergeCell ref="A146:G146"/>
    <mergeCell ref="S152:V152"/>
    <mergeCell ref="O155:R155"/>
    <mergeCell ref="S155:V155"/>
    <mergeCell ref="K153:N153"/>
    <mergeCell ref="O153:R153"/>
    <mergeCell ref="A152:G152"/>
    <mergeCell ref="H152:J152"/>
    <mergeCell ref="O152:R152"/>
    <mergeCell ref="S153:V153"/>
    <mergeCell ref="S154:V154"/>
    <mergeCell ref="O154:R154"/>
    <mergeCell ref="A155:G155"/>
    <mergeCell ref="H155:J155"/>
    <mergeCell ref="K155:N155"/>
    <mergeCell ref="A154:G154"/>
    <mergeCell ref="H154:J154"/>
    <mergeCell ref="A153:G153"/>
    <mergeCell ref="H153:J153"/>
    <mergeCell ref="K154:N154"/>
    <mergeCell ref="Y109:Y111"/>
    <mergeCell ref="Y116:Y117"/>
    <mergeCell ref="G108:G111"/>
    <mergeCell ref="D96:D99"/>
    <mergeCell ref="E96:E99"/>
    <mergeCell ref="G96:G99"/>
    <mergeCell ref="D100:D103"/>
    <mergeCell ref="F116:F117"/>
    <mergeCell ref="G104:G107"/>
    <mergeCell ref="F100:F103"/>
    <mergeCell ref="F96:F99"/>
    <mergeCell ref="I4:V4"/>
    <mergeCell ref="Y100:Y103"/>
    <mergeCell ref="Y96:Y98"/>
    <mergeCell ref="Y104:Y107"/>
    <mergeCell ref="G92:G95"/>
    <mergeCell ref="L9:L10"/>
    <mergeCell ref="P9:P10"/>
    <mergeCell ref="U9:U10"/>
    <mergeCell ref="X4:AB4"/>
    <mergeCell ref="A5:AB5"/>
    <mergeCell ref="E90:E91"/>
    <mergeCell ref="Y39:Y43"/>
    <mergeCell ref="C38:G38"/>
    <mergeCell ref="F8:F10"/>
    <mergeCell ref="V9:W9"/>
    <mergeCell ref="D63:X63"/>
    <mergeCell ref="C62:G62"/>
    <mergeCell ref="B8:B10"/>
    <mergeCell ref="C8:C10"/>
    <mergeCell ref="A11:AB11"/>
    <mergeCell ref="I8:L8"/>
    <mergeCell ref="M9:M10"/>
    <mergeCell ref="R9:S9"/>
  </mergeCells>
  <phoneticPr fontId="7" type="noConversion"/>
  <pageMargins left="0.25" right="0.25" top="0.49" bottom="0.45" header="0.3" footer="0.3"/>
  <pageSetup scale="56" fitToHeight="7" orientation="landscape" r:id="rId1"/>
  <headerFooter alignWithMargins="0"/>
  <rowBreaks count="7" manualBreakCount="7">
    <brk id="22" max="27" man="1"/>
    <brk id="35" max="27" man="1"/>
    <brk id="52" max="27" man="1"/>
    <brk id="70" max="27" man="1"/>
    <brk id="89" max="27" man="1"/>
    <brk id="119" max="27" man="1"/>
    <brk id="138" max="27"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C17"/>
  <sheetViews>
    <sheetView workbookViewId="0">
      <selection activeCell="L25" sqref="L25"/>
    </sheetView>
  </sheetViews>
  <sheetFormatPr defaultRowHeight="12.75"/>
  <cols>
    <col min="1" max="1" width="3.5703125" customWidth="1"/>
    <col min="2" max="2" width="3.140625" customWidth="1"/>
    <col min="3" max="3" width="3" customWidth="1"/>
    <col min="4" max="4" width="23.140625" customWidth="1"/>
    <col min="5" max="5" width="2.5703125" customWidth="1"/>
    <col min="6" max="6" width="2.7109375" customWidth="1"/>
    <col min="8" max="8" width="3.42578125" customWidth="1"/>
    <col min="9" max="9" width="7" customWidth="1"/>
    <col min="10" max="10" width="4.42578125" customWidth="1"/>
    <col min="11" max="11" width="5" customWidth="1"/>
    <col min="12" max="12" width="5.5703125" customWidth="1"/>
    <col min="13" max="13" width="4.85546875" customWidth="1"/>
    <col min="14" max="16" width="5.5703125" customWidth="1"/>
    <col min="17" max="18" width="5.140625" customWidth="1"/>
    <col min="19" max="25" width="4.140625" customWidth="1"/>
    <col min="27" max="27" width="3.42578125" customWidth="1"/>
    <col min="28" max="28" width="3.140625" customWidth="1"/>
    <col min="29" max="29" width="3.5703125" customWidth="1"/>
  </cols>
  <sheetData>
    <row r="1" spans="1:29" ht="25.5" customHeight="1">
      <c r="A1" s="77"/>
      <c r="B1" s="77"/>
      <c r="C1" s="75"/>
      <c r="D1" s="79"/>
      <c r="E1" s="68"/>
      <c r="F1" s="74"/>
      <c r="G1" s="59"/>
      <c r="H1" s="69"/>
      <c r="I1" s="55"/>
      <c r="J1" s="63"/>
      <c r="K1" s="64"/>
      <c r="L1" s="64"/>
      <c r="M1" s="64"/>
      <c r="N1" s="63"/>
      <c r="O1" s="72"/>
      <c r="P1" s="72"/>
      <c r="Q1" s="72"/>
      <c r="R1" s="73"/>
      <c r="S1" s="73"/>
      <c r="T1" s="73"/>
      <c r="U1" s="73"/>
      <c r="V1" s="63"/>
      <c r="W1" s="64"/>
      <c r="X1" s="64"/>
      <c r="Y1" s="62"/>
      <c r="Z1" s="84"/>
      <c r="AA1" s="60"/>
      <c r="AB1" s="60"/>
      <c r="AC1" s="60"/>
    </row>
    <row r="2" spans="1:29">
      <c r="A2" s="77"/>
      <c r="B2" s="77"/>
      <c r="C2" s="75"/>
      <c r="D2" s="828"/>
      <c r="E2" s="68"/>
      <c r="F2" s="74"/>
      <c r="G2" s="59"/>
      <c r="H2" s="69"/>
      <c r="I2" s="55"/>
      <c r="J2" s="63"/>
      <c r="K2" s="64"/>
      <c r="L2" s="64"/>
      <c r="M2" s="64"/>
      <c r="N2" s="63"/>
      <c r="O2" s="63"/>
      <c r="P2" s="63"/>
      <c r="Q2" s="63"/>
      <c r="R2" s="73"/>
      <c r="S2" s="73"/>
      <c r="T2" s="73"/>
      <c r="U2" s="73"/>
      <c r="V2" s="63"/>
      <c r="W2" s="64"/>
      <c r="X2" s="64"/>
      <c r="Y2" s="62"/>
      <c r="Z2" s="80"/>
      <c r="AA2" s="60"/>
      <c r="AB2" s="60"/>
      <c r="AC2" s="60"/>
    </row>
    <row r="3" spans="1:29">
      <c r="A3" s="77"/>
      <c r="B3" s="77"/>
      <c r="C3" s="75"/>
      <c r="D3" s="829"/>
      <c r="E3" s="68"/>
      <c r="F3" s="74"/>
      <c r="G3" s="59"/>
      <c r="H3" s="69"/>
      <c r="I3" s="55"/>
      <c r="J3" s="63"/>
      <c r="K3" s="64"/>
      <c r="L3" s="64"/>
      <c r="M3" s="64"/>
      <c r="N3" s="63"/>
      <c r="O3" s="63"/>
      <c r="P3" s="63"/>
      <c r="Q3" s="63"/>
      <c r="R3" s="73"/>
      <c r="S3" s="73"/>
      <c r="T3" s="73"/>
      <c r="U3" s="73"/>
      <c r="V3" s="63"/>
      <c r="W3" s="64"/>
      <c r="X3" s="64"/>
      <c r="Y3" s="62"/>
      <c r="Z3" s="80"/>
      <c r="AA3" s="60"/>
      <c r="AB3" s="60"/>
      <c r="AC3" s="60"/>
    </row>
    <row r="4" spans="1:29">
      <c r="A4" s="77"/>
      <c r="B4" s="77"/>
      <c r="C4" s="75"/>
      <c r="D4" s="830"/>
      <c r="E4" s="68"/>
      <c r="F4" s="74"/>
      <c r="G4" s="59"/>
      <c r="H4" s="69"/>
      <c r="I4" s="88"/>
      <c r="J4" s="90"/>
      <c r="K4" s="92"/>
      <c r="L4" s="92"/>
      <c r="M4" s="92"/>
      <c r="N4" s="90"/>
      <c r="O4" s="90"/>
      <c r="P4" s="90"/>
      <c r="Q4" s="90"/>
      <c r="R4" s="87"/>
      <c r="S4" s="87"/>
      <c r="T4" s="87"/>
      <c r="U4" s="87"/>
      <c r="V4" s="90"/>
      <c r="W4" s="92"/>
      <c r="X4" s="92"/>
      <c r="Y4" s="89"/>
      <c r="Z4" s="80"/>
      <c r="AA4" s="60"/>
      <c r="AB4" s="60"/>
      <c r="AC4" s="60"/>
    </row>
    <row r="5" spans="1:29">
      <c r="A5" s="77"/>
      <c r="B5" s="77"/>
      <c r="C5" s="75"/>
      <c r="D5" s="828"/>
      <c r="E5" s="68"/>
      <c r="F5" s="74"/>
      <c r="G5" s="59"/>
      <c r="H5" s="69"/>
      <c r="I5" s="55"/>
      <c r="J5" s="63"/>
      <c r="K5" s="64"/>
      <c r="L5" s="64"/>
      <c r="M5" s="64"/>
      <c r="N5" s="83"/>
      <c r="O5" s="83"/>
      <c r="P5" s="83"/>
      <c r="Q5" s="83"/>
      <c r="R5" s="73"/>
      <c r="S5" s="73"/>
      <c r="T5" s="73"/>
      <c r="U5" s="73"/>
      <c r="V5" s="63"/>
      <c r="W5" s="64"/>
      <c r="X5" s="64"/>
      <c r="Y5" s="62"/>
      <c r="Z5" s="80"/>
      <c r="AA5" s="60"/>
      <c r="AB5" s="60"/>
      <c r="AC5" s="60"/>
    </row>
    <row r="6" spans="1:29">
      <c r="A6" s="77"/>
      <c r="B6" s="77"/>
      <c r="C6" s="75"/>
      <c r="D6" s="830"/>
      <c r="E6" s="68"/>
      <c r="F6" s="74"/>
      <c r="G6" s="59"/>
      <c r="H6" s="69"/>
      <c r="I6" s="88"/>
      <c r="J6" s="90"/>
      <c r="K6" s="92"/>
      <c r="L6" s="92"/>
      <c r="M6" s="92"/>
      <c r="N6" s="90"/>
      <c r="O6" s="90"/>
      <c r="P6" s="90"/>
      <c r="Q6" s="90"/>
      <c r="R6" s="87"/>
      <c r="S6" s="87"/>
      <c r="T6" s="87"/>
      <c r="U6" s="87"/>
      <c r="V6" s="90"/>
      <c r="W6" s="92"/>
      <c r="X6" s="92"/>
      <c r="Y6" s="89"/>
      <c r="Z6" s="80"/>
      <c r="AA6" s="60"/>
      <c r="AB6" s="60"/>
      <c r="AC6" s="60"/>
    </row>
    <row r="7" spans="1:29">
      <c r="A7" s="77"/>
      <c r="B7" s="77"/>
      <c r="C7" s="75"/>
      <c r="D7" s="85"/>
      <c r="E7" s="68"/>
      <c r="F7" s="74"/>
      <c r="G7" s="59"/>
      <c r="H7" s="69"/>
      <c r="I7" s="55"/>
      <c r="J7" s="63"/>
      <c r="K7" s="64"/>
      <c r="L7" s="64"/>
      <c r="M7" s="64"/>
      <c r="N7" s="63"/>
      <c r="O7" s="63"/>
      <c r="P7" s="63"/>
      <c r="Q7" s="63"/>
      <c r="R7" s="73"/>
      <c r="S7" s="73"/>
      <c r="T7" s="73"/>
      <c r="U7" s="73"/>
      <c r="V7" s="63"/>
      <c r="W7" s="64"/>
      <c r="X7" s="64"/>
      <c r="Y7" s="62"/>
      <c r="Z7" s="80"/>
      <c r="AA7" s="60"/>
      <c r="AB7" s="60"/>
      <c r="AC7" s="60"/>
    </row>
    <row r="8" spans="1:29">
      <c r="A8" s="77"/>
      <c r="B8" s="77"/>
      <c r="C8" s="75"/>
      <c r="D8" s="828"/>
      <c r="E8" s="68"/>
      <c r="F8" s="74"/>
      <c r="G8" s="59"/>
      <c r="H8" s="69"/>
      <c r="I8" s="55"/>
      <c r="J8" s="63"/>
      <c r="K8" s="64"/>
      <c r="L8" s="64"/>
      <c r="M8" s="64"/>
      <c r="N8" s="63"/>
      <c r="O8" s="63"/>
      <c r="P8" s="63"/>
      <c r="Q8" s="63"/>
      <c r="R8" s="73"/>
      <c r="S8" s="73"/>
      <c r="T8" s="73"/>
      <c r="U8" s="73"/>
      <c r="V8" s="63"/>
      <c r="W8" s="64"/>
      <c r="X8" s="64"/>
      <c r="Y8" s="62"/>
      <c r="Z8" s="80"/>
      <c r="AA8" s="60"/>
      <c r="AB8" s="60"/>
      <c r="AC8" s="60"/>
    </row>
    <row r="9" spans="1:29" ht="27.75" customHeight="1">
      <c r="A9" s="77"/>
      <c r="B9" s="77"/>
      <c r="C9" s="75"/>
      <c r="D9" s="830"/>
      <c r="E9" s="68"/>
      <c r="F9" s="74"/>
      <c r="G9" s="59"/>
      <c r="H9" s="69"/>
      <c r="I9" s="88"/>
      <c r="J9" s="90"/>
      <c r="K9" s="92"/>
      <c r="L9" s="92"/>
      <c r="M9" s="92"/>
      <c r="N9" s="90"/>
      <c r="O9" s="90"/>
      <c r="P9" s="90"/>
      <c r="Q9" s="90"/>
      <c r="R9" s="87"/>
      <c r="S9" s="87"/>
      <c r="T9" s="87"/>
      <c r="U9" s="87"/>
      <c r="V9" s="90"/>
      <c r="W9" s="92"/>
      <c r="X9" s="92"/>
      <c r="Y9" s="89"/>
      <c r="Z9" s="80"/>
      <c r="AA9" s="60"/>
      <c r="AB9" s="60"/>
      <c r="AC9" s="60"/>
    </row>
    <row r="10" spans="1:29">
      <c r="A10" s="77"/>
      <c r="B10" s="77"/>
      <c r="C10" s="75"/>
      <c r="D10" s="85"/>
      <c r="E10" s="68"/>
      <c r="F10" s="74"/>
      <c r="G10" s="59"/>
      <c r="H10" s="69"/>
      <c r="I10" s="55"/>
      <c r="J10" s="63"/>
      <c r="K10" s="64"/>
      <c r="L10" s="64"/>
      <c r="M10" s="64"/>
      <c r="N10" s="63"/>
      <c r="O10" s="63"/>
      <c r="P10" s="63"/>
      <c r="Q10" s="63"/>
      <c r="R10" s="73"/>
      <c r="S10" s="73"/>
      <c r="T10" s="73"/>
      <c r="U10" s="73"/>
      <c r="V10" s="63"/>
      <c r="W10" s="64"/>
      <c r="X10" s="64"/>
      <c r="Y10" s="62"/>
      <c r="Z10" s="80"/>
      <c r="AA10" s="60"/>
      <c r="AB10" s="60"/>
      <c r="AC10" s="60"/>
    </row>
    <row r="11" spans="1:29">
      <c r="A11" s="77"/>
      <c r="B11" s="77"/>
      <c r="C11" s="75"/>
      <c r="D11" s="828"/>
      <c r="E11" s="68"/>
      <c r="F11" s="74"/>
      <c r="G11" s="59"/>
      <c r="H11" s="69"/>
      <c r="I11" s="55"/>
      <c r="J11" s="63"/>
      <c r="K11" s="64"/>
      <c r="L11" s="64"/>
      <c r="M11" s="64"/>
      <c r="N11" s="63"/>
      <c r="O11" s="63"/>
      <c r="P11" s="63"/>
      <c r="Q11" s="63"/>
      <c r="R11" s="73"/>
      <c r="S11" s="73"/>
      <c r="T11" s="73"/>
      <c r="U11" s="73"/>
      <c r="V11" s="63"/>
      <c r="W11" s="64"/>
      <c r="X11" s="64"/>
      <c r="Y11" s="62"/>
      <c r="Z11" s="80"/>
      <c r="AA11" s="60"/>
      <c r="AB11" s="60"/>
      <c r="AC11" s="60"/>
    </row>
    <row r="12" spans="1:29">
      <c r="A12" s="77"/>
      <c r="B12" s="77"/>
      <c r="C12" s="75"/>
      <c r="D12" s="830"/>
      <c r="E12" s="68"/>
      <c r="F12" s="74"/>
      <c r="G12" s="59"/>
      <c r="H12" s="69"/>
      <c r="I12" s="88"/>
      <c r="J12" s="90"/>
      <c r="K12" s="92"/>
      <c r="L12" s="92"/>
      <c r="M12" s="92"/>
      <c r="N12" s="90"/>
      <c r="O12" s="90"/>
      <c r="P12" s="90"/>
      <c r="Q12" s="90"/>
      <c r="R12" s="87"/>
      <c r="S12" s="87"/>
      <c r="T12" s="87"/>
      <c r="U12" s="87"/>
      <c r="V12" s="90"/>
      <c r="W12" s="92"/>
      <c r="X12" s="92"/>
      <c r="Y12" s="89"/>
      <c r="Z12" s="80"/>
      <c r="AA12" s="60"/>
      <c r="AB12" s="60"/>
      <c r="AC12" s="60"/>
    </row>
    <row r="13" spans="1:29">
      <c r="A13" s="77"/>
      <c r="B13" s="77"/>
      <c r="C13" s="75"/>
      <c r="D13" s="66"/>
      <c r="E13" s="68"/>
      <c r="F13" s="74"/>
      <c r="G13" s="59"/>
      <c r="H13" s="69"/>
      <c r="I13" s="55"/>
      <c r="J13" s="63"/>
      <c r="K13" s="64"/>
      <c r="L13" s="64"/>
      <c r="M13" s="64"/>
      <c r="N13" s="63"/>
      <c r="O13" s="63"/>
      <c r="P13" s="63"/>
      <c r="Q13" s="63"/>
      <c r="R13" s="73"/>
      <c r="S13" s="73"/>
      <c r="T13" s="73"/>
      <c r="U13" s="73"/>
      <c r="V13" s="63"/>
      <c r="W13" s="64"/>
      <c r="X13" s="64"/>
      <c r="Y13" s="62"/>
      <c r="Z13" s="80"/>
      <c r="AA13" s="60"/>
      <c r="AB13" s="60"/>
      <c r="AC13" s="60"/>
    </row>
    <row r="14" spans="1:29">
      <c r="A14" s="77"/>
      <c r="B14" s="77"/>
      <c r="C14" s="75"/>
      <c r="D14" s="66"/>
      <c r="E14" s="68"/>
      <c r="F14" s="74"/>
      <c r="G14" s="59"/>
      <c r="H14" s="69"/>
      <c r="I14" s="88"/>
      <c r="J14" s="90"/>
      <c r="K14" s="92"/>
      <c r="L14" s="92"/>
      <c r="M14" s="92"/>
      <c r="N14" s="90"/>
      <c r="O14" s="90"/>
      <c r="P14" s="90"/>
      <c r="Q14" s="90"/>
      <c r="R14" s="87"/>
      <c r="S14" s="87"/>
      <c r="T14" s="87"/>
      <c r="U14" s="87"/>
      <c r="V14" s="90"/>
      <c r="W14" s="92"/>
      <c r="X14" s="92"/>
      <c r="Y14" s="89"/>
      <c r="Z14" s="80"/>
      <c r="AA14" s="60"/>
      <c r="AB14" s="60"/>
      <c r="AC14" s="60"/>
    </row>
    <row r="15" spans="1:29">
      <c r="A15" s="77"/>
      <c r="B15" s="77"/>
      <c r="C15" s="75"/>
      <c r="D15" s="66"/>
      <c r="E15" s="68"/>
      <c r="F15" s="74"/>
      <c r="G15" s="58"/>
      <c r="H15" s="69"/>
      <c r="I15" s="55"/>
      <c r="J15" s="63"/>
      <c r="K15" s="64"/>
      <c r="L15" s="64"/>
      <c r="M15" s="64"/>
      <c r="N15" s="63"/>
      <c r="O15" s="63"/>
      <c r="P15" s="63"/>
      <c r="Q15" s="63"/>
      <c r="R15" s="63"/>
      <c r="S15" s="73"/>
      <c r="T15" s="73"/>
      <c r="U15" s="73"/>
      <c r="V15" s="63"/>
      <c r="W15" s="64"/>
      <c r="X15" s="64"/>
      <c r="Y15" s="62"/>
      <c r="Z15" s="80"/>
      <c r="AA15" s="60"/>
      <c r="AB15" s="60"/>
      <c r="AC15" s="60"/>
    </row>
    <row r="16" spans="1:29">
      <c r="A16" s="78"/>
      <c r="B16" s="78"/>
      <c r="C16" s="76"/>
      <c r="D16" s="61"/>
      <c r="E16" s="65"/>
      <c r="F16" s="71"/>
      <c r="G16" s="59"/>
      <c r="H16" s="70"/>
      <c r="I16" s="88"/>
      <c r="J16" s="92"/>
      <c r="K16" s="92"/>
      <c r="L16" s="92"/>
      <c r="M16" s="92"/>
      <c r="N16" s="91"/>
      <c r="O16" s="91"/>
      <c r="P16" s="91"/>
      <c r="Q16" s="91"/>
      <c r="R16" s="86"/>
      <c r="S16" s="86"/>
      <c r="T16" s="86"/>
      <c r="U16" s="86"/>
      <c r="V16" s="92"/>
      <c r="W16" s="92"/>
      <c r="X16" s="92"/>
      <c r="Y16" s="89"/>
      <c r="Z16" s="81"/>
      <c r="AA16" s="60"/>
      <c r="AB16" s="60"/>
      <c r="AC16" s="60"/>
    </row>
    <row r="17" spans="1:29">
      <c r="A17" s="56"/>
      <c r="B17" s="56"/>
      <c r="C17" s="827"/>
      <c r="D17" s="827"/>
      <c r="E17" s="827"/>
      <c r="F17" s="827"/>
      <c r="G17" s="827"/>
      <c r="H17" s="827"/>
      <c r="I17" s="827"/>
      <c r="J17" s="82"/>
      <c r="K17" s="82"/>
      <c r="L17" s="82"/>
      <c r="M17" s="82"/>
      <c r="N17" s="82"/>
      <c r="O17" s="82"/>
      <c r="P17" s="82"/>
      <c r="Q17" s="82"/>
      <c r="R17" s="82"/>
      <c r="S17" s="82"/>
      <c r="T17" s="82"/>
      <c r="U17" s="82"/>
      <c r="V17" s="82"/>
      <c r="W17" s="82"/>
      <c r="X17" s="82"/>
      <c r="Y17" s="82"/>
      <c r="Z17" s="61"/>
      <c r="AA17" s="57"/>
      <c r="AB17" s="57"/>
      <c r="AC17" s="57"/>
    </row>
  </sheetData>
  <mergeCells count="5">
    <mergeCell ref="C17:I17"/>
    <mergeCell ref="D2:D4"/>
    <mergeCell ref="D5:D6"/>
    <mergeCell ref="D8:D9"/>
    <mergeCell ref="D11:D12"/>
  </mergeCells>
  <phoneticPr fontId="7" type="noConversion"/>
  <pageMargins left="0.70866141732283472" right="0.70866141732283472" top="0.74803149606299213" bottom="0.7480314960629921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dimension ref="A3:F14"/>
  <sheetViews>
    <sheetView workbookViewId="0">
      <selection activeCell="A2" sqref="A2:F12"/>
    </sheetView>
  </sheetViews>
  <sheetFormatPr defaultRowHeight="12.75"/>
  <cols>
    <col min="1" max="1" width="29.85546875" customWidth="1"/>
    <col min="3" max="3" width="25.85546875" customWidth="1"/>
    <col min="5" max="5" width="35.28515625" customWidth="1"/>
  </cols>
  <sheetData>
    <row r="3" spans="1:6" ht="13.5" customHeight="1">
      <c r="A3" s="93"/>
      <c r="B3" s="94"/>
      <c r="C3" s="94"/>
      <c r="D3" s="94"/>
      <c r="E3" s="94"/>
      <c r="F3" s="95"/>
    </row>
    <row r="4" spans="1:6" ht="13.5" customHeight="1">
      <c r="A4" s="93"/>
      <c r="B4" s="94"/>
      <c r="C4" s="94"/>
      <c r="D4" s="94"/>
      <c r="E4" s="94"/>
    </row>
    <row r="5" spans="1:6" ht="13.5" customHeight="1">
      <c r="A5" s="93"/>
      <c r="B5" s="94"/>
      <c r="C5" s="94"/>
      <c r="D5" s="94"/>
      <c r="E5" s="94"/>
      <c r="F5" s="95"/>
    </row>
    <row r="6" spans="1:6" ht="13.5" customHeight="1">
      <c r="A6" s="66"/>
      <c r="B6" s="94"/>
      <c r="C6" s="94"/>
      <c r="D6" s="94"/>
      <c r="E6" s="94"/>
    </row>
    <row r="7" spans="1:6" ht="13.5" customHeight="1">
      <c r="A7" s="66"/>
      <c r="B7" s="94"/>
      <c r="C7" s="94"/>
      <c r="D7" s="94"/>
      <c r="E7" s="94"/>
      <c r="F7" s="95"/>
    </row>
    <row r="8" spans="1:6" ht="13.5" customHeight="1">
      <c r="A8" s="66"/>
      <c r="B8" s="94"/>
      <c r="C8" s="94"/>
      <c r="D8" s="94"/>
      <c r="E8" s="94"/>
      <c r="F8" s="96"/>
    </row>
    <row r="9" spans="1:6" ht="13.5" customHeight="1">
      <c r="A9" s="66"/>
      <c r="B9" s="94"/>
      <c r="C9" s="94"/>
      <c r="D9" s="94"/>
      <c r="E9" s="94"/>
    </row>
    <row r="10" spans="1:6" ht="12" customHeight="1">
      <c r="A10" s="67"/>
      <c r="B10" s="94"/>
      <c r="C10" s="94"/>
      <c r="D10" s="94"/>
      <c r="E10" s="94"/>
      <c r="F10" s="95"/>
    </row>
    <row r="11" spans="1:6">
      <c r="A11" s="94"/>
      <c r="B11" s="94"/>
      <c r="C11" s="94"/>
      <c r="D11" s="94"/>
      <c r="E11" s="94"/>
    </row>
    <row r="12" spans="1:6" ht="15" customHeight="1"/>
    <row r="14" spans="1:6" ht="15" customHeight="1"/>
  </sheetData>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9"/>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97" t="s">
        <v>84</v>
      </c>
      <c r="C1" s="98"/>
      <c r="D1" s="103"/>
      <c r="E1" s="103"/>
    </row>
    <row r="2" spans="2:5">
      <c r="B2" s="97" t="s">
        <v>85</v>
      </c>
      <c r="C2" s="98"/>
      <c r="D2" s="103"/>
      <c r="E2" s="103"/>
    </row>
    <row r="3" spans="2:5">
      <c r="B3" s="99"/>
      <c r="C3" s="99"/>
      <c r="D3" s="104"/>
      <c r="E3" s="104"/>
    </row>
    <row r="4" spans="2:5" ht="38.25">
      <c r="B4" s="100" t="s">
        <v>86</v>
      </c>
      <c r="C4" s="99"/>
      <c r="D4" s="104"/>
      <c r="E4" s="104"/>
    </row>
    <row r="5" spans="2:5">
      <c r="B5" s="99"/>
      <c r="C5" s="99"/>
      <c r="D5" s="104"/>
      <c r="E5" s="104"/>
    </row>
    <row r="6" spans="2:5">
      <c r="B6" s="97" t="s">
        <v>87</v>
      </c>
      <c r="C6" s="98"/>
      <c r="D6" s="103"/>
      <c r="E6" s="105" t="s">
        <v>88</v>
      </c>
    </row>
    <row r="7" spans="2:5" ht="13.5" thickBot="1">
      <c r="B7" s="99"/>
      <c r="C7" s="99"/>
      <c r="D7" s="104"/>
      <c r="E7" s="104"/>
    </row>
    <row r="8" spans="2:5" ht="39" thickBot="1">
      <c r="B8" s="101" t="s">
        <v>89</v>
      </c>
      <c r="C8" s="102"/>
      <c r="D8" s="106"/>
      <c r="E8" s="107">
        <v>22</v>
      </c>
    </row>
    <row r="9" spans="2:5">
      <c r="B9" s="99"/>
      <c r="C9" s="99"/>
      <c r="D9" s="104"/>
      <c r="E9" s="104"/>
    </row>
  </sheetData>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E10"/>
  <sheetViews>
    <sheetView showGridLines="0" workbookViewId="0">
      <selection activeCell="I7" sqref="I6:J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08" t="s">
        <v>91</v>
      </c>
      <c r="C1" s="98"/>
      <c r="D1" s="103"/>
      <c r="E1" s="103"/>
    </row>
    <row r="2" spans="2:5">
      <c r="B2" s="108" t="s">
        <v>92</v>
      </c>
      <c r="C2" s="98"/>
      <c r="D2" s="103"/>
      <c r="E2" s="103"/>
    </row>
    <row r="3" spans="2:5">
      <c r="B3" s="99"/>
      <c r="C3" s="99"/>
      <c r="D3" s="104"/>
      <c r="E3" s="104"/>
    </row>
    <row r="4" spans="2:5" ht="38.25">
      <c r="B4" s="109" t="s">
        <v>86</v>
      </c>
      <c r="C4" s="99"/>
      <c r="D4" s="104"/>
      <c r="E4" s="104"/>
    </row>
    <row r="5" spans="2:5">
      <c r="B5" s="99"/>
      <c r="C5" s="99"/>
      <c r="D5" s="104"/>
      <c r="E5" s="104"/>
    </row>
    <row r="6" spans="2:5">
      <c r="B6" s="108" t="s">
        <v>87</v>
      </c>
      <c r="C6" s="98"/>
      <c r="D6" s="103"/>
      <c r="E6" s="111" t="s">
        <v>88</v>
      </c>
    </row>
    <row r="7" spans="2:5" ht="13.5" thickBot="1">
      <c r="B7" s="99"/>
      <c r="C7" s="99"/>
      <c r="D7" s="104"/>
      <c r="E7" s="104"/>
    </row>
    <row r="8" spans="2:5" ht="39" thickBot="1">
      <c r="B8" s="110" t="s">
        <v>89</v>
      </c>
      <c r="C8" s="102"/>
      <c r="D8" s="106"/>
      <c r="E8" s="107">
        <v>22</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E10"/>
  <sheetViews>
    <sheetView showGridLines="0" workbookViewId="0">
      <selection activeCell="G37" sqref="G3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12" t="s">
        <v>91</v>
      </c>
      <c r="C1" s="113"/>
      <c r="D1" s="114"/>
      <c r="E1" s="114"/>
    </row>
    <row r="2" spans="2:5">
      <c r="B2" s="112" t="s">
        <v>93</v>
      </c>
      <c r="C2" s="113"/>
      <c r="D2" s="114"/>
      <c r="E2" s="114"/>
    </row>
    <row r="3" spans="2:5">
      <c r="B3" s="99"/>
      <c r="C3" s="99"/>
      <c r="D3" s="104"/>
      <c r="E3" s="104"/>
    </row>
    <row r="4" spans="2:5" ht="38.25">
      <c r="B4" s="109" t="s">
        <v>86</v>
      </c>
      <c r="C4" s="99"/>
      <c r="D4" s="104"/>
      <c r="E4" s="104"/>
    </row>
    <row r="5" spans="2:5">
      <c r="B5" s="99"/>
      <c r="C5" s="99"/>
      <c r="D5" s="104"/>
      <c r="E5" s="104"/>
    </row>
    <row r="6" spans="2:5">
      <c r="B6" s="112" t="s">
        <v>87</v>
      </c>
      <c r="C6" s="113"/>
      <c r="D6" s="114"/>
      <c r="E6" s="115" t="s">
        <v>88</v>
      </c>
    </row>
    <row r="7" spans="2:5" ht="13.5" thickBot="1">
      <c r="B7" s="99"/>
      <c r="C7" s="99"/>
      <c r="D7" s="104"/>
      <c r="E7" s="104"/>
    </row>
    <row r="8" spans="2:5" ht="39" thickBot="1">
      <c r="B8" s="110" t="s">
        <v>89</v>
      </c>
      <c r="C8" s="102"/>
      <c r="D8" s="106"/>
      <c r="E8" s="107">
        <v>22</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12" t="s">
        <v>91</v>
      </c>
      <c r="C1" s="113"/>
      <c r="D1" s="114"/>
      <c r="E1" s="114"/>
    </row>
    <row r="2" spans="2:5">
      <c r="B2" s="112" t="s">
        <v>94</v>
      </c>
      <c r="C2" s="113"/>
      <c r="D2" s="114"/>
      <c r="E2" s="114"/>
    </row>
    <row r="3" spans="2:5">
      <c r="B3" s="99"/>
      <c r="C3" s="99"/>
      <c r="D3" s="104"/>
      <c r="E3" s="104"/>
    </row>
    <row r="4" spans="2:5" ht="38.25">
      <c r="B4" s="109" t="s">
        <v>86</v>
      </c>
      <c r="C4" s="99"/>
      <c r="D4" s="104"/>
      <c r="E4" s="104"/>
    </row>
    <row r="5" spans="2:5">
      <c r="B5" s="99"/>
      <c r="C5" s="99"/>
      <c r="D5" s="104"/>
      <c r="E5" s="104"/>
    </row>
    <row r="6" spans="2:5">
      <c r="B6" s="112" t="s">
        <v>87</v>
      </c>
      <c r="C6" s="113"/>
      <c r="D6" s="114"/>
      <c r="E6" s="115" t="s">
        <v>88</v>
      </c>
    </row>
    <row r="7" spans="2:5" ht="13.5" thickBot="1">
      <c r="B7" s="99"/>
      <c r="C7" s="99"/>
      <c r="D7" s="104"/>
      <c r="E7" s="104"/>
    </row>
    <row r="8" spans="2:5" ht="39" thickBot="1">
      <c r="B8" s="110" t="s">
        <v>89</v>
      </c>
      <c r="C8" s="102"/>
      <c r="D8" s="106"/>
      <c r="E8" s="107">
        <v>22</v>
      </c>
    </row>
    <row r="9" spans="2:5">
      <c r="B9" s="99"/>
      <c r="C9" s="99"/>
      <c r="D9" s="104"/>
      <c r="E9" s="104"/>
    </row>
    <row r="10" spans="2:5">
      <c r="B10" s="99"/>
      <c r="C10" s="99"/>
      <c r="D10" s="104"/>
      <c r="E10" s="104"/>
    </row>
  </sheetData>
  <phoneticPr fontId="7"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E10"/>
  <sheetViews>
    <sheetView showGridLines="0" workbookViewId="0"/>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116" t="s">
        <v>91</v>
      </c>
      <c r="C1" s="113"/>
      <c r="D1" s="114"/>
      <c r="E1" s="114"/>
    </row>
    <row r="2" spans="2:5">
      <c r="B2" s="116" t="s">
        <v>95</v>
      </c>
      <c r="C2" s="113"/>
      <c r="D2" s="114"/>
      <c r="E2" s="114"/>
    </row>
    <row r="3" spans="2:5">
      <c r="B3" s="99"/>
      <c r="C3" s="99"/>
      <c r="D3" s="104"/>
      <c r="E3" s="104"/>
    </row>
    <row r="4" spans="2:5" ht="38.25">
      <c r="B4" s="117" t="s">
        <v>86</v>
      </c>
      <c r="C4" s="99"/>
      <c r="D4" s="104"/>
      <c r="E4" s="104"/>
    </row>
    <row r="5" spans="2:5">
      <c r="B5" s="99"/>
      <c r="C5" s="99"/>
      <c r="D5" s="104"/>
      <c r="E5" s="104"/>
    </row>
    <row r="6" spans="2:5">
      <c r="B6" s="116" t="s">
        <v>87</v>
      </c>
      <c r="C6" s="113"/>
      <c r="D6" s="114"/>
      <c r="E6" s="119" t="s">
        <v>88</v>
      </c>
    </row>
    <row r="7" spans="2:5" ht="13.5" thickBot="1">
      <c r="B7" s="99"/>
      <c r="C7" s="99"/>
      <c r="D7" s="104"/>
      <c r="E7" s="104"/>
    </row>
    <row r="8" spans="2:5" ht="39" thickBot="1">
      <c r="B8" s="118" t="s">
        <v>89</v>
      </c>
      <c r="C8" s="102"/>
      <c r="D8" s="106"/>
      <c r="E8" s="107">
        <v>22</v>
      </c>
    </row>
    <row r="9" spans="2:5">
      <c r="B9" s="99"/>
      <c r="C9" s="99"/>
      <c r="D9" s="104"/>
      <c r="E9" s="104"/>
    </row>
    <row r="10" spans="2:5">
      <c r="B10" s="99"/>
      <c r="C10" s="99"/>
      <c r="D10" s="104"/>
      <c r="E10" s="104"/>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1a forma</vt:lpstr>
      <vt:lpstr>1 lentelė</vt:lpstr>
      <vt:lpstr>Sheet1</vt:lpstr>
      <vt:lpstr>Sheet2</vt:lpstr>
      <vt:lpstr>Compatibility Report</vt:lpstr>
      <vt:lpstr>Compatibility Report (1)</vt:lpstr>
      <vt:lpstr>Compatibility Report (2)</vt:lpstr>
      <vt:lpstr>Compatibility Report (3)</vt:lpstr>
      <vt:lpstr>Compatibility Report (4)</vt:lpstr>
      <vt:lpstr>Compatibility Report (5)</vt:lpstr>
      <vt:lpstr>Compatibility Report (6)</vt:lpstr>
      <vt:lpstr>Compatibility Report (7)</vt:lpstr>
      <vt:lpstr>Compatibility Report (8)</vt:lpstr>
      <vt:lpstr>Compatibility Report (9)</vt:lpstr>
      <vt:lpstr>Compatibility Report (10)</vt:lpstr>
      <vt:lpstr>Compatibility Report (11)</vt:lpstr>
      <vt:lpstr>Compatibility Report (12)</vt:lpstr>
      <vt:lpstr>Compatibility Report (13)</vt:lpstr>
      <vt:lpstr>Compatibility Report (14)</vt:lpstr>
      <vt:lpstr>'1 lentelė'!Print_Area</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dalnch</cp:lastModifiedBy>
  <cp:lastPrinted>2016-02-17T13:40:43Z</cp:lastPrinted>
  <dcterms:created xsi:type="dcterms:W3CDTF">2007-07-27T10:32:34Z</dcterms:created>
  <dcterms:modified xsi:type="dcterms:W3CDTF">2016-02-17T13:40:47Z</dcterms:modified>
</cp:coreProperties>
</file>