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45" yWindow="210" windowWidth="11880" windowHeight="12255"/>
  </bookViews>
  <sheets>
    <sheet name="1 lentelė" sheetId="1" r:id="rId1"/>
  </sheets>
  <definedNames>
    <definedName name="_xlnm.Print_Area" localSheetId="0">'1 lentelė'!$A$1:$AB$137</definedName>
  </definedNames>
  <calcPr calcId="125725"/>
</workbook>
</file>

<file path=xl/calcChain.xml><?xml version="1.0" encoding="utf-8"?>
<calcChain xmlns="http://schemas.openxmlformats.org/spreadsheetml/2006/main">
  <c r="M29" i="1"/>
  <c r="J114"/>
  <c r="N118"/>
  <c r="T23"/>
  <c r="J115"/>
  <c r="N43"/>
  <c r="K43"/>
  <c r="J43"/>
  <c r="I43"/>
  <c r="K38"/>
  <c r="J38"/>
  <c r="I38"/>
  <c r="K33"/>
  <c r="J33"/>
  <c r="I33"/>
  <c r="K28"/>
  <c r="K45"/>
  <c r="K66"/>
  <c r="J28"/>
  <c r="I28"/>
  <c r="I23"/>
  <c r="R121"/>
  <c r="R119"/>
  <c r="R118"/>
  <c r="R115"/>
  <c r="R114"/>
  <c r="R113"/>
  <c r="R124"/>
  <c r="N121"/>
  <c r="N117"/>
  <c r="N116"/>
  <c r="J122"/>
  <c r="J121"/>
  <c r="J119"/>
  <c r="J118"/>
  <c r="J117"/>
  <c r="J116"/>
  <c r="J113"/>
  <c r="K107"/>
  <c r="K108"/>
  <c r="V106"/>
  <c r="U106"/>
  <c r="S106"/>
  <c r="R106"/>
  <c r="Q106"/>
  <c r="M106"/>
  <c r="N106"/>
  <c r="P97"/>
  <c r="P107"/>
  <c r="N97"/>
  <c r="L97"/>
  <c r="K97"/>
  <c r="J97"/>
  <c r="I97"/>
  <c r="X88"/>
  <c r="W88"/>
  <c r="T88"/>
  <c r="S88"/>
  <c r="O88"/>
  <c r="V87"/>
  <c r="V88"/>
  <c r="U87"/>
  <c r="U88"/>
  <c r="R87"/>
  <c r="R88"/>
  <c r="Q87"/>
  <c r="Q88"/>
  <c r="P88"/>
  <c r="N87"/>
  <c r="N88"/>
  <c r="M88"/>
  <c r="J87"/>
  <c r="J88"/>
  <c r="I87"/>
  <c r="I88"/>
  <c r="V65"/>
  <c r="U65"/>
  <c r="R65"/>
  <c r="Q65"/>
  <c r="X23"/>
  <c r="U23"/>
  <c r="Q23"/>
  <c r="P23"/>
  <c r="M23"/>
  <c r="L23"/>
  <c r="L66"/>
  <c r="L108"/>
  <c r="J105"/>
  <c r="J106"/>
  <c r="J107"/>
  <c r="I105"/>
  <c r="I106"/>
  <c r="I107"/>
  <c r="J55"/>
  <c r="J65"/>
  <c r="I55"/>
  <c r="I65"/>
  <c r="Q43"/>
  <c r="R43"/>
  <c r="S43"/>
  <c r="T43"/>
  <c r="X28"/>
  <c r="T28"/>
  <c r="O93"/>
  <c r="O97"/>
  <c r="O107"/>
  <c r="M93"/>
  <c r="M97"/>
  <c r="M107"/>
  <c r="T93"/>
  <c r="T97"/>
  <c r="T107"/>
  <c r="Q93"/>
  <c r="Q97"/>
  <c r="Q107"/>
  <c r="R93"/>
  <c r="R97"/>
  <c r="R107"/>
  <c r="N33"/>
  <c r="N38"/>
  <c r="L28"/>
  <c r="I45"/>
  <c r="I66"/>
  <c r="I108"/>
  <c r="X93"/>
  <c r="X97"/>
  <c r="X107"/>
  <c r="W93"/>
  <c r="W97"/>
  <c r="W107"/>
  <c r="V93"/>
  <c r="V97"/>
  <c r="V107"/>
  <c r="U93"/>
  <c r="U97"/>
  <c r="U107"/>
  <c r="S93"/>
  <c r="S97"/>
  <c r="X38"/>
  <c r="W38"/>
  <c r="V38"/>
  <c r="U38"/>
  <c r="T38"/>
  <c r="S38"/>
  <c r="R38"/>
  <c r="Q38"/>
  <c r="X33"/>
  <c r="W33"/>
  <c r="V33"/>
  <c r="U33"/>
  <c r="T33"/>
  <c r="S33"/>
  <c r="R33"/>
  <c r="Q33"/>
  <c r="W28"/>
  <c r="V28"/>
  <c r="U28"/>
  <c r="S28"/>
  <c r="R28"/>
  <c r="Q28"/>
  <c r="W43"/>
  <c r="W45"/>
  <c r="W66"/>
  <c r="V43"/>
  <c r="U43"/>
  <c r="U45"/>
  <c r="U66"/>
  <c r="U42"/>
  <c r="V115"/>
  <c r="U40"/>
  <c r="V114"/>
  <c r="N49"/>
  <c r="N65"/>
  <c r="M47"/>
  <c r="M44"/>
  <c r="O43"/>
  <c r="P43"/>
  <c r="M42"/>
  <c r="M43"/>
  <c r="N28"/>
  <c r="N45"/>
  <c r="N66"/>
  <c r="O28"/>
  <c r="P28"/>
  <c r="P45"/>
  <c r="M27"/>
  <c r="M28"/>
  <c r="O38"/>
  <c r="M37"/>
  <c r="M38"/>
  <c r="O33"/>
  <c r="M32"/>
  <c r="M33"/>
  <c r="M49"/>
  <c r="M65"/>
  <c r="P66"/>
  <c r="R45"/>
  <c r="R66"/>
  <c r="T45"/>
  <c r="T66"/>
  <c r="X45"/>
  <c r="X66"/>
  <c r="V45"/>
  <c r="J45"/>
  <c r="J66"/>
  <c r="V66"/>
  <c r="O45"/>
  <c r="O66"/>
  <c r="P108"/>
  <c r="V113"/>
  <c r="V124"/>
  <c r="S45"/>
  <c r="S66"/>
  <c r="Q45"/>
  <c r="Q66"/>
  <c r="Q108"/>
  <c r="O108"/>
  <c r="N107"/>
  <c r="N108"/>
  <c r="J124"/>
  <c r="M45"/>
  <c r="M66"/>
  <c r="M108"/>
  <c r="X108"/>
  <c r="J108"/>
  <c r="U108"/>
  <c r="V108"/>
  <c r="W108"/>
  <c r="R108"/>
  <c r="T108"/>
  <c r="S107"/>
  <c r="S108"/>
  <c r="N115"/>
  <c r="N113"/>
  <c r="N124"/>
</calcChain>
</file>

<file path=xl/sharedStrings.xml><?xml version="1.0" encoding="utf-8"?>
<sst xmlns="http://schemas.openxmlformats.org/spreadsheetml/2006/main" count="434" uniqueCount="194">
  <si>
    <t>Programos tikslo kodas</t>
  </si>
  <si>
    <t>Uždavinio kodas</t>
  </si>
  <si>
    <t>Priemonės kodas</t>
  </si>
  <si>
    <t>Priemonės pavadinimas</t>
  </si>
  <si>
    <t>Asignavimų valdytojo kodas</t>
  </si>
  <si>
    <t>Priemonės vykdytojo kodas</t>
  </si>
  <si>
    <t>Finansavimo šaltinis</t>
  </si>
  <si>
    <t>Iš viso</t>
  </si>
  <si>
    <t>Išlaidoms</t>
  </si>
  <si>
    <t>01</t>
  </si>
  <si>
    <t>02</t>
  </si>
  <si>
    <t>Finansavimo šaltiniai</t>
  </si>
  <si>
    <t>Pavadinimas</t>
  </si>
  <si>
    <t>Iš jų darbo užmokesčiui</t>
  </si>
  <si>
    <t>Finansavimo šaltinių suvestinė</t>
  </si>
  <si>
    <r>
      <t xml:space="preserve">Savivaldybės biudžeto lėšos </t>
    </r>
    <r>
      <rPr>
        <b/>
        <sz val="12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</si>
  <si>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2"/>
        <rFont val="Times New Roman"/>
        <family val="1"/>
      </rPr>
      <t>SB(VB)</t>
    </r>
  </si>
  <si>
    <r>
      <t xml:space="preserve">Europos Sąjungos paramos lėšos </t>
    </r>
    <r>
      <rPr>
        <b/>
        <sz val="12"/>
        <rFont val="Times New Roman"/>
        <family val="1"/>
      </rPr>
      <t>ES</t>
    </r>
  </si>
  <si>
    <r>
      <t xml:space="preserve">Valstybės biudžeto lėšos </t>
    </r>
    <r>
      <rPr>
        <b/>
        <sz val="12"/>
        <rFont val="Times New Roman"/>
        <family val="1"/>
      </rPr>
      <t>LRVB</t>
    </r>
  </si>
  <si>
    <r>
      <t xml:space="preserve">Kiti finansavimo šaltiniai </t>
    </r>
    <r>
      <rPr>
        <b/>
        <sz val="12"/>
        <rFont val="Times New Roman"/>
        <family val="1"/>
      </rPr>
      <t>Kt</t>
    </r>
  </si>
  <si>
    <r>
      <t xml:space="preserve">Savivaldybės privatizavimo fondo lėšos </t>
    </r>
    <r>
      <rPr>
        <b/>
        <sz val="12"/>
        <rFont val="Times New Roman"/>
        <family val="1"/>
        <charset val="186"/>
      </rPr>
      <t>S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PF)</t>
    </r>
  </si>
  <si>
    <r>
      <t xml:space="preserve">Biudžetinių įstaigų pajamos </t>
    </r>
    <r>
      <rPr>
        <b/>
        <sz val="12"/>
        <rFont val="Times New Roman"/>
        <family val="1"/>
        <charset val="186"/>
      </rPr>
      <t>BIP</t>
    </r>
  </si>
  <si>
    <r>
      <t xml:space="preserve"> Valstybės biudžeto kitos dotacijos </t>
    </r>
    <r>
      <rPr>
        <b/>
        <sz val="12"/>
        <rFont val="Times New Roman"/>
        <family val="1"/>
        <charset val="186"/>
      </rPr>
      <t>SB(VBK)</t>
    </r>
  </si>
  <si>
    <t>Produkto vertinimo kriterijus</t>
  </si>
  <si>
    <t>Už priemonę atsakingi skyriai / padaliniai</t>
  </si>
  <si>
    <t>Planas</t>
  </si>
  <si>
    <t>Tūkst. Eur.</t>
  </si>
  <si>
    <t>Turtui įsigyti ir finansiniams įsipareigojimams vykdyti</t>
  </si>
  <si>
    <t>Iš viso uždaviniui</t>
  </si>
  <si>
    <t>Iš viso tikslui</t>
  </si>
  <si>
    <t>Iš viso  programai</t>
  </si>
  <si>
    <t>SAVIVALDYBĖS  LĖŠOS IŠ VISO</t>
  </si>
  <si>
    <r>
      <t>Savivaldybės paskolos lėšos</t>
    </r>
    <r>
      <rPr>
        <b/>
        <sz val="12"/>
        <rFont val="Times New Roman"/>
        <family val="1"/>
        <charset val="186"/>
      </rPr>
      <t xml:space="preserve"> SB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P)</t>
    </r>
  </si>
  <si>
    <t>KITI ŠALTINIAI IŠ VISO</t>
  </si>
  <si>
    <t>IŠ VISO</t>
  </si>
  <si>
    <t>2016 metų išlaidų projektas</t>
  </si>
  <si>
    <t>2015 metų išlaidos</t>
  </si>
  <si>
    <t>2017  metų išlaidų projektas</t>
  </si>
  <si>
    <t xml:space="preserve"> 2018 metų išlaidų projektas</t>
  </si>
  <si>
    <t>2016 metai</t>
  </si>
  <si>
    <t>2017 metai</t>
  </si>
  <si>
    <t>2018 metai</t>
  </si>
  <si>
    <t>02 Kultūros ir sporto plėtra</t>
  </si>
  <si>
    <t>Skatinti meno plėtrą ir bendruomenės kultūrinį aktyvumą</t>
  </si>
  <si>
    <r>
      <t xml:space="preserve">  </t>
    </r>
    <r>
      <rPr>
        <b/>
        <sz val="12"/>
        <rFont val="Times New Roman"/>
        <family val="1"/>
        <charset val="186"/>
      </rPr>
      <t>Gerinti kultūros įstaigų paslaugų kokybę ir užtikrinti jų modernizavimą</t>
    </r>
  </si>
  <si>
    <t>Joniškio kultūros centro modernizavimas</t>
  </si>
  <si>
    <t>03,05</t>
  </si>
  <si>
    <t>0288712070</t>
  </si>
  <si>
    <t xml:space="preserve"> 0288712070</t>
  </si>
  <si>
    <t>04</t>
  </si>
  <si>
    <t>Žagarės kultūros centro rekonstravimas</t>
  </si>
  <si>
    <t>J. Avyžiaus viešosios bibliotekos veiklos užtikrinimas</t>
  </si>
  <si>
    <t>190567962</t>
  </si>
  <si>
    <t>05,04</t>
  </si>
  <si>
    <t>Joniškio kultūros centro veiklos užtikrinimas</t>
  </si>
  <si>
    <t>190574241</t>
  </si>
  <si>
    <t>08</t>
  </si>
  <si>
    <t>Joniškio sporto centro veikla</t>
  </si>
  <si>
    <t>Iš jų renginiams</t>
  </si>
  <si>
    <t>03</t>
  </si>
  <si>
    <t>2016 metams skirti asignavimai</t>
  </si>
  <si>
    <t>2017 metų išlaidų projektas</t>
  </si>
  <si>
    <t>2018 metų išlaidų projektas</t>
  </si>
  <si>
    <t>Skyriai,  padaliniai, atsakingi už priemonių vykdymą</t>
  </si>
  <si>
    <t>Architektūros ir teritorijų planavimo skyrius</t>
  </si>
  <si>
    <t>09</t>
  </si>
  <si>
    <t xml:space="preserve">Švietimo ir sporto skyrius </t>
  </si>
  <si>
    <t>Gaižaičių seniūnija</t>
  </si>
  <si>
    <t>Buhalterinės apskaitos skyrius</t>
  </si>
  <si>
    <t>10</t>
  </si>
  <si>
    <t xml:space="preserve">Teisės ir metrikacijos skyrius </t>
  </si>
  <si>
    <t>Gataučių seniūnija</t>
  </si>
  <si>
    <t>Ekonominės plėtros ir investicijų skyrius</t>
  </si>
  <si>
    <t>11</t>
  </si>
  <si>
    <t>Vaiko teisių apsaugos skyrius</t>
  </si>
  <si>
    <t>Kepalių seniūnija</t>
  </si>
  <si>
    <t>Finansų skyrius</t>
  </si>
  <si>
    <t>12</t>
  </si>
  <si>
    <t>Ūkio skyrius</t>
  </si>
  <si>
    <t>Kriukų seniūnija</t>
  </si>
  <si>
    <t>05</t>
  </si>
  <si>
    <t>Kultūros ir viešųjų ryšių skyrius</t>
  </si>
  <si>
    <t>13</t>
  </si>
  <si>
    <t xml:space="preserve">Žemės ūkio skyrius </t>
  </si>
  <si>
    <t>Rudiškių seniūnija</t>
  </si>
  <si>
    <t>Kanceliarijos skyrius</t>
  </si>
  <si>
    <t>14</t>
  </si>
  <si>
    <t>Joniškio seniūnija</t>
  </si>
  <si>
    <t xml:space="preserve">Saugėlaukio seniūnija          </t>
  </si>
  <si>
    <t>07</t>
  </si>
  <si>
    <t>Infrastruktūros skyrius</t>
  </si>
  <si>
    <t>15</t>
  </si>
  <si>
    <t>Žagarės seniūnija</t>
  </si>
  <si>
    <t>Satkūnų seniūnija</t>
  </si>
  <si>
    <t>Socialinės paramos ir sveikatos skyrius</t>
  </si>
  <si>
    <t>16</t>
  </si>
  <si>
    <t>Skaistgirio seniūnija</t>
  </si>
  <si>
    <t>SB(P)</t>
  </si>
  <si>
    <t>ES</t>
  </si>
  <si>
    <t>190573869</t>
  </si>
  <si>
    <t>Žagarės kultūros centro veiklos užtikrinimas</t>
  </si>
  <si>
    <t>300542630</t>
  </si>
  <si>
    <t>Joniškio istorijos ir kultūros muziejaus veiklos užtikrinimas</t>
  </si>
  <si>
    <t>_____Sudaryti sąlygas meno pėtotei ir kultūros renginių įvairovei</t>
  </si>
  <si>
    <t>06</t>
  </si>
  <si>
    <t>Skaitymo skatinimo ir kraštiečių kūrybos sklaida</t>
  </si>
  <si>
    <t>Meninės raiškos programų finansavimas Joniškio ir Žagarės kultūros centruose</t>
  </si>
  <si>
    <t>190574241; 300542630</t>
  </si>
  <si>
    <t xml:space="preserve">190574241; 300542630   </t>
  </si>
  <si>
    <t>288712070</t>
  </si>
  <si>
    <r>
      <t xml:space="preserve"> </t>
    </r>
    <r>
      <rPr>
        <b/>
        <sz val="12"/>
        <rFont val="Times New Roman"/>
        <family val="1"/>
        <charset val="186"/>
      </rPr>
      <t>Užtikrinti kūno kultūros ir sporto infrastruktūros atnaujinimą, modernizavimą ir plėtrą</t>
    </r>
  </si>
  <si>
    <r>
      <t xml:space="preserve"> </t>
    </r>
    <r>
      <rPr>
        <b/>
        <sz val="12"/>
        <rFont val="Times New Roman"/>
        <family val="1"/>
        <charset val="186"/>
      </rPr>
      <t>Skatinti rajono gyventojų fizinį aktyvumą</t>
    </r>
  </si>
  <si>
    <t>Sporto renginių organizavimas</t>
  </si>
  <si>
    <t>190565954</t>
  </si>
  <si>
    <t>02,09</t>
  </si>
  <si>
    <t>Bendrojo lavinimo mokyklų mokinių sporto žaidynių vykdymas</t>
  </si>
  <si>
    <t>Visuomeninių sporto klubų rėmimas</t>
  </si>
  <si>
    <t>Sporto klubo „Siekis“ rėmimas</t>
  </si>
  <si>
    <t>Sporto klubo „Krepšinio legendos“ komunalinių paslaugų skoloms apmokėti</t>
  </si>
  <si>
    <t xml:space="preserve">Skatinti Joniškio rajono gyventojų pilietiškumą, iniciatyvumą ir verslumą </t>
  </si>
  <si>
    <t>Atviro jaunimo centro veiklos užtikrinimas</t>
  </si>
  <si>
    <t>Didinti jaunimo iniciatyvumą ir dalyvavimą Joniškio rajono gyvenime</t>
  </si>
  <si>
    <t>Giminingų miestų tarptautinės projektinės veiklos ir mainų rėmimas</t>
  </si>
  <si>
    <t>Nevyriausybinių organizacijų veiklos kokybės gerinimo ir efektyvumo didinimo skatinimas</t>
  </si>
  <si>
    <t>Projekto „Europos kaimiškųjų bendruomenių chartija“ įgyvendinimas</t>
  </si>
  <si>
    <t xml:space="preserve">SB     </t>
  </si>
  <si>
    <t>Jaunimo veiklos organizavimas</t>
  </si>
  <si>
    <t>Laisvalaikio ir sporto centro statyba</t>
  </si>
  <si>
    <t>02 PROGRAMOS „KULTŪROS IR SPORTO PLĖTRA" IŠLAIDŲ  IR PRODUKTO VERTINIMO KRITERIJŲ SUVESTINĖ</t>
  </si>
  <si>
    <t xml:space="preserve">  JONIŠKIO RAJONO SAVIVALDYBĖS 2016–2018 METŲ STRATEGINIO VEIKLOS PLANAS                                                                                                                   
</t>
  </si>
  <si>
    <t>SB</t>
  </si>
  <si>
    <t>Premijų skaičius</t>
  </si>
  <si>
    <t>2</t>
  </si>
  <si>
    <t>Finansuota priemonių (programų, premijų, išvykų)</t>
  </si>
  <si>
    <t>Kultūros iniciatyvos, etninė kultūros plėtra ir kultūriniai mainai su užsieniu (savivaldybės stipendija, konkursai Geriausias renginių organizatorius, Geriausias kultūros darbuotojas, Etniškiausia seniūnija)</t>
  </si>
  <si>
    <t>7</t>
  </si>
  <si>
    <t>Finansuota programų</t>
  </si>
  <si>
    <t>8</t>
  </si>
  <si>
    <t>Sportininkų ir trenerių paskatinimas</t>
  </si>
  <si>
    <t>Paskatinimą gavusių sortininkų ir trenerių skaičius</t>
  </si>
  <si>
    <t>SB(VBK)</t>
  </si>
  <si>
    <t xml:space="preserve">Finansuota projektų </t>
  </si>
  <si>
    <t xml:space="preserve">Etatų skaičius </t>
  </si>
  <si>
    <t>LRVB</t>
  </si>
  <si>
    <t>BIP</t>
  </si>
  <si>
    <t>Paremta sporto klubų, sk.</t>
  </si>
  <si>
    <t xml:space="preserve">Klubų, atstovaujančių Joniškio raj.dalyvavimas NKL čempionate, sk. </t>
  </si>
  <si>
    <t xml:space="preserve">Sportinių varžybų organizavimasir kelionės išlaidų kompensavimas, sk. </t>
  </si>
  <si>
    <t xml:space="preserve">Patalpų plotas kv. m. </t>
  </si>
  <si>
    <t>Rajoninių ir respublikinių renginių organizavimas, sk.</t>
  </si>
  <si>
    <t>1</t>
  </si>
  <si>
    <t>Joniškio istorijos ir kultūros muziejaus materialinės bazės gerinimas</t>
  </si>
  <si>
    <t>Renginių ciklų skaičius</t>
  </si>
  <si>
    <t>20</t>
  </si>
  <si>
    <t>Etatų skaičius</t>
  </si>
  <si>
    <t>50</t>
  </si>
  <si>
    <t xml:space="preserve"> </t>
  </si>
  <si>
    <t>Renginių skaičius</t>
  </si>
  <si>
    <t>Iš jų jaunimo iniciatyvų rėmimui</t>
  </si>
  <si>
    <t>5</t>
  </si>
  <si>
    <t>190566860</t>
  </si>
  <si>
    <t>13.</t>
  </si>
  <si>
    <t>Rajono mėgėjų meno kolektyvų skatinimas</t>
  </si>
  <si>
    <t>3</t>
  </si>
  <si>
    <t>Moderni-zuotas pastatas</t>
  </si>
  <si>
    <t xml:space="preserve">Etatų sk. </t>
  </si>
  <si>
    <t>7800/ 137000</t>
  </si>
  <si>
    <t>7850 /137050</t>
  </si>
  <si>
    <t>7900/   137100</t>
  </si>
  <si>
    <t>40</t>
  </si>
  <si>
    <t>Renginių sk.</t>
  </si>
  <si>
    <t>Meno mėgėjų kolektyvų sk.</t>
  </si>
  <si>
    <t>Lankytojų sk.</t>
  </si>
  <si>
    <t>Surengta priemonių sk.</t>
  </si>
  <si>
    <t>Reikalingo sporto inventoriaus įsigijimas, kompl.</t>
  </si>
  <si>
    <t>Parengtas techninis projektas, sk.</t>
  </si>
  <si>
    <t xml:space="preserve">Paraiškų sk.  </t>
  </si>
  <si>
    <t>Jaunimo renginiai, seminarai, mokymai, tarptautiniai vizitai.</t>
  </si>
  <si>
    <t>Programoje dalyvavusių asmenų skaičius</t>
  </si>
  <si>
    <t>Įrengta ekspozicija Raudonojoje sinagogoje</t>
  </si>
  <si>
    <t xml:space="preserve">Dalyvavimas 2016 m. Lietuvos moksleivių dainų šventėje </t>
  </si>
  <si>
    <t>Renginyje dalyvavuaių asmenų skaičius</t>
  </si>
  <si>
    <t>14.</t>
  </si>
  <si>
    <t>Skatinti rajono gyventojų pilietiškumą.</t>
  </si>
  <si>
    <t>SB(VB)</t>
  </si>
  <si>
    <t xml:space="preserve">Skaitytojų /lankytojų sk. </t>
  </si>
  <si>
    <t>Rekonstruotas Žgarės kultūros centras ir jo prieigos</t>
  </si>
  <si>
    <t xml:space="preserve"> Meno   mėgėjų kolektyvų sk.</t>
  </si>
  <si>
    <t>Užtikrinti kultūros įstaigų veiklą</t>
  </si>
  <si>
    <t xml:space="preserve">Projekte dalyvavusių asmenų sk. </t>
  </si>
  <si>
    <t>Savivaldybės premijų finansavimas (M. Slančiausko, A. Varno, J. Avyžiaus)</t>
  </si>
  <si>
    <t>Sporto inventoriaus įsigijimas</t>
  </si>
  <si>
    <t>Sporto aikštynų įrengimas</t>
  </si>
  <si>
    <t>Atnaujinta sporto aikštynų sk.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</si>
</sst>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</font>
    <font>
      <i/>
      <sz val="12"/>
      <name val="Times New Roman"/>
      <family val="1"/>
      <charset val="186"/>
    </font>
    <font>
      <sz val="9"/>
      <name val="Arial"/>
      <family val="2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5"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164" fontId="8" fillId="0" borderId="0" xfId="0" applyNumberFormat="1" applyFont="1" applyFill="1" applyBorder="1" applyAlignment="1">
      <alignment horizontal="center" vertical="top"/>
    </xf>
    <xf numFmtId="0" fontId="9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49" fontId="8" fillId="3" borderId="2" xfId="0" applyNumberFormat="1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top"/>
    </xf>
    <xf numFmtId="49" fontId="8" fillId="4" borderId="3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center" vertical="center"/>
    </xf>
    <xf numFmtId="164" fontId="9" fillId="5" borderId="6" xfId="0" applyNumberFormat="1" applyFont="1" applyFill="1" applyBorder="1" applyAlignment="1">
      <alignment horizontal="center" vertical="center"/>
    </xf>
    <xf numFmtId="164" fontId="9" fillId="5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4" borderId="10" xfId="0" applyNumberFormat="1" applyFont="1" applyFill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5" borderId="9" xfId="0" applyNumberFormat="1" applyFont="1" applyFill="1" applyBorder="1" applyAlignment="1">
      <alignment horizontal="center" vertical="center"/>
    </xf>
    <xf numFmtId="164" fontId="9" fillId="5" borderId="10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5" borderId="12" xfId="0" applyNumberFormat="1" applyFont="1" applyFill="1" applyBorder="1" applyAlignment="1">
      <alignment horizontal="center" vertical="center"/>
    </xf>
    <xf numFmtId="164" fontId="9" fillId="5" borderId="13" xfId="0" applyNumberFormat="1" applyFont="1" applyFill="1" applyBorder="1" applyAlignment="1">
      <alignment horizontal="center" vertical="center"/>
    </xf>
    <xf numFmtId="164" fontId="9" fillId="5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8" fillId="5" borderId="15" xfId="0" applyFont="1" applyFill="1" applyBorder="1" applyAlignment="1">
      <alignment horizontal="center" vertical="top"/>
    </xf>
    <xf numFmtId="164" fontId="8" fillId="5" borderId="16" xfId="0" applyNumberFormat="1" applyFont="1" applyFill="1" applyBorder="1" applyAlignment="1">
      <alignment horizontal="center" vertical="center"/>
    </xf>
    <xf numFmtId="164" fontId="8" fillId="5" borderId="17" xfId="0" applyNumberFormat="1" applyFont="1" applyFill="1" applyBorder="1" applyAlignment="1">
      <alignment horizontal="center" vertical="center"/>
    </xf>
    <xf numFmtId="164" fontId="8" fillId="5" borderId="18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top" wrapText="1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164" fontId="8" fillId="4" borderId="21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vertical="top" wrapText="1"/>
    </xf>
    <xf numFmtId="0" fontId="9" fillId="4" borderId="23" xfId="0" applyFont="1" applyFill="1" applyBorder="1" applyAlignment="1">
      <alignment horizontal="center" vertical="top" wrapText="1"/>
    </xf>
    <xf numFmtId="0" fontId="9" fillId="4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/>
    </xf>
    <xf numFmtId="164" fontId="9" fillId="0" borderId="26" xfId="0" applyNumberFormat="1" applyFont="1" applyFill="1" applyBorder="1" applyAlignment="1">
      <alignment horizontal="center" vertical="top"/>
    </xf>
    <xf numFmtId="164" fontId="9" fillId="0" borderId="6" xfId="0" applyNumberFormat="1" applyFont="1" applyFill="1" applyBorder="1" applyAlignment="1">
      <alignment horizontal="center" vertical="top"/>
    </xf>
    <xf numFmtId="164" fontId="8" fillId="0" borderId="26" xfId="0" applyNumberFormat="1" applyFont="1" applyFill="1" applyBorder="1" applyAlignment="1">
      <alignment horizontal="center" vertical="top"/>
    </xf>
    <xf numFmtId="164" fontId="9" fillId="0" borderId="7" xfId="0" applyNumberFormat="1" applyFont="1" applyFill="1" applyBorder="1" applyAlignment="1">
      <alignment horizontal="center" vertical="top"/>
    </xf>
    <xf numFmtId="164" fontId="12" fillId="5" borderId="5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164" fontId="12" fillId="5" borderId="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top"/>
    </xf>
    <xf numFmtId="164" fontId="9" fillId="0" borderId="28" xfId="0" applyNumberFormat="1" applyFont="1" applyFill="1" applyBorder="1" applyAlignment="1">
      <alignment horizontal="center" vertical="top"/>
    </xf>
    <xf numFmtId="164" fontId="8" fillId="0" borderId="10" xfId="0" applyNumberFormat="1" applyFont="1" applyFill="1" applyBorder="1" applyAlignment="1">
      <alignment horizontal="center" vertical="top"/>
    </xf>
    <xf numFmtId="164" fontId="8" fillId="0" borderId="28" xfId="0" applyNumberFormat="1" applyFont="1" applyFill="1" applyBorder="1" applyAlignment="1">
      <alignment horizontal="center" vertical="top"/>
    </xf>
    <xf numFmtId="164" fontId="8" fillId="0" borderId="11" xfId="0" applyNumberFormat="1" applyFont="1" applyFill="1" applyBorder="1" applyAlignment="1">
      <alignment horizontal="center" vertical="top"/>
    </xf>
    <xf numFmtId="164" fontId="12" fillId="5" borderId="9" xfId="0" applyNumberFormat="1" applyFont="1" applyFill="1" applyBorder="1" applyAlignment="1">
      <alignment horizontal="center" vertical="center"/>
    </xf>
    <xf numFmtId="164" fontId="12" fillId="5" borderId="10" xfId="0" applyNumberFormat="1" applyFont="1" applyFill="1" applyBorder="1" applyAlignment="1">
      <alignment horizontal="center" vertical="center"/>
    </xf>
    <xf numFmtId="164" fontId="12" fillId="5" borderId="11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top"/>
    </xf>
    <xf numFmtId="9" fontId="9" fillId="0" borderId="11" xfId="0" applyNumberFormat="1" applyFont="1" applyFill="1" applyBorder="1" applyAlignment="1">
      <alignment horizontal="center" vertical="top"/>
    </xf>
    <xf numFmtId="0" fontId="8" fillId="5" borderId="29" xfId="0" applyFont="1" applyFill="1" applyBorder="1" applyAlignment="1">
      <alignment horizontal="center" vertical="top"/>
    </xf>
    <xf numFmtId="164" fontId="8" fillId="5" borderId="30" xfId="0" applyNumberFormat="1" applyFont="1" applyFill="1" applyBorder="1" applyAlignment="1">
      <alignment horizontal="center" vertical="top"/>
    </xf>
    <xf numFmtId="164" fontId="8" fillId="5" borderId="17" xfId="0" applyNumberFormat="1" applyFont="1" applyFill="1" applyBorder="1" applyAlignment="1">
      <alignment horizontal="center" vertical="top"/>
    </xf>
    <xf numFmtId="164" fontId="8" fillId="5" borderId="18" xfId="0" applyNumberFormat="1" applyFont="1" applyFill="1" applyBorder="1" applyAlignment="1">
      <alignment horizontal="center" vertical="top"/>
    </xf>
    <xf numFmtId="49" fontId="8" fillId="4" borderId="31" xfId="0" applyNumberFormat="1" applyFont="1" applyFill="1" applyBorder="1" applyAlignment="1">
      <alignment horizontal="center" vertical="top"/>
    </xf>
    <xf numFmtId="164" fontId="8" fillId="4" borderId="2" xfId="0" applyNumberFormat="1" applyFont="1" applyFill="1" applyBorder="1" applyAlignment="1">
      <alignment horizontal="center" vertical="top"/>
    </xf>
    <xf numFmtId="164" fontId="8" fillId="4" borderId="3" xfId="0" applyNumberFormat="1" applyFont="1" applyFill="1" applyBorder="1" applyAlignment="1">
      <alignment horizontal="center" vertical="top"/>
    </xf>
    <xf numFmtId="164" fontId="8" fillId="4" borderId="21" xfId="0" applyNumberFormat="1" applyFont="1" applyFill="1" applyBorder="1" applyAlignment="1">
      <alignment horizontal="center" vertical="top"/>
    </xf>
    <xf numFmtId="164" fontId="8" fillId="3" borderId="2" xfId="0" applyNumberFormat="1" applyFont="1" applyFill="1" applyBorder="1" applyAlignment="1">
      <alignment horizontal="center" vertical="top"/>
    </xf>
    <xf numFmtId="164" fontId="8" fillId="3" borderId="3" xfId="0" applyNumberFormat="1" applyFont="1" applyFill="1" applyBorder="1" applyAlignment="1">
      <alignment horizontal="center" vertical="top"/>
    </xf>
    <xf numFmtId="164" fontId="8" fillId="3" borderId="21" xfId="0" applyNumberFormat="1" applyFont="1" applyFill="1" applyBorder="1" applyAlignment="1">
      <alignment horizontal="center" vertical="top"/>
    </xf>
    <xf numFmtId="0" fontId="9" fillId="3" borderId="23" xfId="0" applyFont="1" applyFill="1" applyBorder="1" applyAlignment="1">
      <alignment vertical="top"/>
    </xf>
    <xf numFmtId="0" fontId="9" fillId="3" borderId="24" xfId="0" applyFont="1" applyFill="1" applyBorder="1" applyAlignment="1">
      <alignment vertical="top"/>
    </xf>
    <xf numFmtId="0" fontId="9" fillId="0" borderId="32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/>
    </xf>
    <xf numFmtId="164" fontId="8" fillId="5" borderId="16" xfId="0" applyNumberFormat="1" applyFont="1" applyFill="1" applyBorder="1" applyAlignment="1">
      <alignment horizontal="center" vertical="top"/>
    </xf>
    <xf numFmtId="0" fontId="9" fillId="0" borderId="34" xfId="0" applyNumberFormat="1" applyFont="1" applyFill="1" applyBorder="1" applyAlignment="1">
      <alignment horizontal="center" vertical="top"/>
    </xf>
    <xf numFmtId="0" fontId="9" fillId="0" borderId="35" xfId="0" applyNumberFormat="1" applyFont="1" applyFill="1" applyBorder="1" applyAlignment="1">
      <alignment horizontal="center" vertical="top"/>
    </xf>
    <xf numFmtId="49" fontId="8" fillId="3" borderId="32" xfId="0" applyNumberFormat="1" applyFont="1" applyFill="1" applyBorder="1" applyAlignment="1">
      <alignment horizontal="center" vertical="top"/>
    </xf>
    <xf numFmtId="49" fontId="8" fillId="4" borderId="8" xfId="0" applyNumberFormat="1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>
      <alignment horizontal="center" vertical="top"/>
    </xf>
    <xf numFmtId="0" fontId="11" fillId="0" borderId="36" xfId="0" applyFont="1" applyBorder="1" applyAlignment="1"/>
    <xf numFmtId="0" fontId="11" fillId="0" borderId="37" xfId="0" applyFont="1" applyBorder="1" applyAlignment="1"/>
    <xf numFmtId="0" fontId="11" fillId="0" borderId="38" xfId="0" applyFont="1" applyBorder="1" applyAlignment="1"/>
    <xf numFmtId="49" fontId="9" fillId="3" borderId="20" xfId="0" applyNumberFormat="1" applyFont="1" applyFill="1" applyBorder="1" applyAlignment="1">
      <alignment horizontal="center" vertical="top"/>
    </xf>
    <xf numFmtId="49" fontId="8" fillId="4" borderId="34" xfId="0" applyNumberFormat="1" applyFont="1" applyFill="1" applyBorder="1" applyAlignment="1">
      <alignment horizontal="center" vertical="top"/>
    </xf>
    <xf numFmtId="0" fontId="8" fillId="5" borderId="39" xfId="0" applyFont="1" applyFill="1" applyBorder="1" applyAlignment="1">
      <alignment horizontal="center" vertical="top"/>
    </xf>
    <xf numFmtId="164" fontId="8" fillId="5" borderId="20" xfId="0" applyNumberFormat="1" applyFont="1" applyFill="1" applyBorder="1" applyAlignment="1">
      <alignment horizontal="center" vertical="top"/>
    </xf>
    <xf numFmtId="164" fontId="8" fillId="5" borderId="34" xfId="0" applyNumberFormat="1" applyFont="1" applyFill="1" applyBorder="1" applyAlignment="1">
      <alignment horizontal="center" vertical="top"/>
    </xf>
    <xf numFmtId="164" fontId="8" fillId="5" borderId="35" xfId="0" applyNumberFormat="1" applyFont="1" applyFill="1" applyBorder="1" applyAlignment="1">
      <alignment horizontal="center" vertical="top"/>
    </xf>
    <xf numFmtId="49" fontId="8" fillId="3" borderId="20" xfId="0" applyNumberFormat="1" applyFont="1" applyFill="1" applyBorder="1" applyAlignment="1">
      <alignment horizontal="center" vertical="top"/>
    </xf>
    <xf numFmtId="164" fontId="8" fillId="4" borderId="20" xfId="0" applyNumberFormat="1" applyFont="1" applyFill="1" applyBorder="1" applyAlignment="1">
      <alignment horizontal="center" vertical="top"/>
    </xf>
    <xf numFmtId="164" fontId="8" fillId="4" borderId="34" xfId="0" applyNumberFormat="1" applyFont="1" applyFill="1" applyBorder="1" applyAlignment="1">
      <alignment horizontal="center" vertical="top"/>
    </xf>
    <xf numFmtId="164" fontId="8" fillId="4" borderId="35" xfId="0" applyNumberFormat="1" applyFont="1" applyFill="1" applyBorder="1" applyAlignment="1">
      <alignment horizontal="center" vertical="top"/>
    </xf>
    <xf numFmtId="0" fontId="9" fillId="4" borderId="40" xfId="0" applyFont="1" applyFill="1" applyBorder="1" applyAlignment="1">
      <alignment horizontal="center" vertical="top" wrapText="1"/>
    </xf>
    <xf numFmtId="0" fontId="9" fillId="4" borderId="41" xfId="0" applyFont="1" applyFill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top"/>
    </xf>
    <xf numFmtId="164" fontId="8" fillId="3" borderId="31" xfId="0" applyNumberFormat="1" applyFont="1" applyFill="1" applyBorder="1" applyAlignment="1">
      <alignment horizontal="center" vertical="top"/>
    </xf>
    <xf numFmtId="164" fontId="8" fillId="3" borderId="42" xfId="0" applyNumberFormat="1" applyFont="1" applyFill="1" applyBorder="1" applyAlignment="1">
      <alignment horizontal="center" vertical="top"/>
    </xf>
    <xf numFmtId="0" fontId="9" fillId="3" borderId="22" xfId="0" applyFont="1" applyFill="1" applyBorder="1" applyAlignment="1">
      <alignment vertical="top"/>
    </xf>
    <xf numFmtId="49" fontId="8" fillId="6" borderId="43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44" xfId="0" applyFont="1" applyBorder="1" applyAlignment="1">
      <alignment horizontal="center" vertical="center" textRotation="90"/>
    </xf>
    <xf numFmtId="0" fontId="5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0" fontId="9" fillId="0" borderId="45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6" borderId="46" xfId="0" applyFont="1" applyFill="1" applyBorder="1" applyAlignment="1">
      <alignment horizontal="center" vertical="top"/>
    </xf>
    <xf numFmtId="0" fontId="9" fillId="6" borderId="47" xfId="0" applyFont="1" applyFill="1" applyBorder="1" applyAlignment="1">
      <alignment horizontal="center" vertical="top"/>
    </xf>
    <xf numFmtId="164" fontId="9" fillId="7" borderId="5" xfId="0" applyNumberFormat="1" applyFont="1" applyFill="1" applyBorder="1" applyAlignment="1">
      <alignment horizontal="center"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7" xfId="0" applyNumberFormat="1" applyFont="1" applyFill="1" applyBorder="1" applyAlignment="1">
      <alignment horizontal="center" vertical="center"/>
    </xf>
    <xf numFmtId="164" fontId="9" fillId="7" borderId="9" xfId="0" applyNumberFormat="1" applyFont="1" applyFill="1" applyBorder="1" applyAlignment="1">
      <alignment horizontal="center" vertical="center"/>
    </xf>
    <xf numFmtId="164" fontId="9" fillId="7" borderId="10" xfId="0" applyNumberFormat="1" applyFont="1" applyFill="1" applyBorder="1" applyAlignment="1">
      <alignment horizontal="center" vertical="center"/>
    </xf>
    <xf numFmtId="164" fontId="9" fillId="7" borderId="11" xfId="0" applyNumberFormat="1" applyFont="1" applyFill="1" applyBorder="1" applyAlignment="1">
      <alignment horizontal="center" vertical="center"/>
    </xf>
    <xf numFmtId="164" fontId="9" fillId="7" borderId="12" xfId="0" applyNumberFormat="1" applyFont="1" applyFill="1" applyBorder="1" applyAlignment="1">
      <alignment horizontal="center" vertical="center"/>
    </xf>
    <xf numFmtId="164" fontId="9" fillId="7" borderId="13" xfId="0" applyNumberFormat="1" applyFont="1" applyFill="1" applyBorder="1" applyAlignment="1">
      <alignment horizontal="center" vertical="center"/>
    </xf>
    <xf numFmtId="164" fontId="9" fillId="7" borderId="14" xfId="0" applyNumberFormat="1" applyFont="1" applyFill="1" applyBorder="1" applyAlignment="1">
      <alignment horizontal="center" vertical="center"/>
    </xf>
    <xf numFmtId="164" fontId="8" fillId="5" borderId="28" xfId="0" applyNumberFormat="1" applyFont="1" applyFill="1" applyBorder="1" applyAlignment="1">
      <alignment horizontal="center" vertical="top"/>
    </xf>
    <xf numFmtId="164" fontId="8" fillId="5" borderId="11" xfId="0" applyNumberFormat="1" applyFont="1" applyFill="1" applyBorder="1" applyAlignment="1">
      <alignment horizontal="center" vertical="top"/>
    </xf>
    <xf numFmtId="164" fontId="12" fillId="7" borderId="5" xfId="0" applyNumberFormat="1" applyFont="1" applyFill="1" applyBorder="1" applyAlignment="1">
      <alignment horizontal="center" vertical="center"/>
    </xf>
    <xf numFmtId="164" fontId="12" fillId="7" borderId="6" xfId="0" applyNumberFormat="1" applyFont="1" applyFill="1" applyBorder="1" applyAlignment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164" fontId="12" fillId="7" borderId="9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1" xfId="0" applyNumberFormat="1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top"/>
    </xf>
    <xf numFmtId="164" fontId="8" fillId="7" borderId="28" xfId="0" applyNumberFormat="1" applyFont="1" applyFill="1" applyBorder="1" applyAlignment="1">
      <alignment horizontal="center" vertical="top"/>
    </xf>
    <xf numFmtId="164" fontId="8" fillId="7" borderId="10" xfId="0" applyNumberFormat="1" applyFont="1" applyFill="1" applyBorder="1" applyAlignment="1">
      <alignment horizontal="center" vertical="top"/>
    </xf>
    <xf numFmtId="164" fontId="8" fillId="7" borderId="11" xfId="0" applyNumberFormat="1" applyFont="1" applyFill="1" applyBorder="1" applyAlignment="1">
      <alignment horizontal="center" vertical="top"/>
    </xf>
    <xf numFmtId="164" fontId="8" fillId="7" borderId="9" xfId="0" applyNumberFormat="1" applyFont="1" applyFill="1" applyBorder="1" applyAlignment="1">
      <alignment horizontal="center" vertical="center"/>
    </xf>
    <xf numFmtId="164" fontId="8" fillId="7" borderId="10" xfId="0" applyNumberFormat="1" applyFont="1" applyFill="1" applyBorder="1" applyAlignment="1">
      <alignment horizontal="center" vertical="center"/>
    </xf>
    <xf numFmtId="164" fontId="8" fillId="7" borderId="11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vertical="top" wrapText="1"/>
    </xf>
    <xf numFmtId="0" fontId="8" fillId="7" borderId="48" xfId="0" applyFont="1" applyFill="1" applyBorder="1" applyAlignment="1">
      <alignment horizontal="center" vertical="top"/>
    </xf>
    <xf numFmtId="164" fontId="8" fillId="7" borderId="42" xfId="0" applyNumberFormat="1" applyFont="1" applyFill="1" applyBorder="1" applyAlignment="1">
      <alignment horizontal="center" vertical="top"/>
    </xf>
    <xf numFmtId="164" fontId="8" fillId="7" borderId="3" xfId="0" applyNumberFormat="1" applyFont="1" applyFill="1" applyBorder="1" applyAlignment="1">
      <alignment horizontal="center" vertical="top"/>
    </xf>
    <xf numFmtId="164" fontId="8" fillId="7" borderId="21" xfId="0" applyNumberFormat="1" applyFont="1" applyFill="1" applyBorder="1" applyAlignment="1">
      <alignment horizontal="center" vertical="top"/>
    </xf>
    <xf numFmtId="164" fontId="8" fillId="7" borderId="2" xfId="0" applyNumberFormat="1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 vertical="center"/>
    </xf>
    <xf numFmtId="164" fontId="8" fillId="7" borderId="2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9" fontId="9" fillId="0" borderId="3" xfId="0" applyNumberFormat="1" applyFont="1" applyFill="1" applyBorder="1" applyAlignment="1">
      <alignment horizontal="center" vertical="top"/>
    </xf>
    <xf numFmtId="49" fontId="9" fillId="0" borderId="49" xfId="0" applyNumberFormat="1" applyFont="1" applyBorder="1" applyAlignment="1">
      <alignment horizontal="center" vertical="center" textRotation="180" wrapText="1"/>
    </xf>
    <xf numFmtId="49" fontId="9" fillId="0" borderId="49" xfId="0" applyNumberFormat="1" applyFont="1" applyBorder="1" applyAlignment="1">
      <alignment horizontal="center" vertical="center" textRotation="180"/>
    </xf>
    <xf numFmtId="49" fontId="9" fillId="0" borderId="50" xfId="0" applyNumberFormat="1" applyFont="1" applyBorder="1" applyAlignment="1">
      <alignment horizontal="center" vertical="center" textRotation="180"/>
    </xf>
    <xf numFmtId="49" fontId="9" fillId="0" borderId="51" xfId="0" applyNumberFormat="1" applyFont="1" applyBorder="1" applyAlignment="1">
      <alignment horizontal="center" vertical="center" textRotation="180" wrapText="1"/>
    </xf>
    <xf numFmtId="49" fontId="9" fillId="0" borderId="51" xfId="0" applyNumberFormat="1" applyFont="1" applyBorder="1" applyAlignment="1">
      <alignment horizontal="center" vertical="center" textRotation="180"/>
    </xf>
    <xf numFmtId="49" fontId="9" fillId="0" borderId="52" xfId="0" applyNumberFormat="1" applyFont="1" applyBorder="1" applyAlignment="1">
      <alignment horizontal="center" vertical="center" textRotation="180"/>
    </xf>
    <xf numFmtId="0" fontId="9" fillId="0" borderId="19" xfId="0" applyFont="1" applyBorder="1" applyAlignment="1">
      <alignment horizontal="center" vertical="top" wrapText="1"/>
    </xf>
    <xf numFmtId="164" fontId="9" fillId="0" borderId="9" xfId="0" applyNumberFormat="1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top" wrapText="1"/>
    </xf>
    <xf numFmtId="164" fontId="9" fillId="5" borderId="9" xfId="0" applyNumberFormat="1" applyFont="1" applyFill="1" applyBorder="1" applyAlignment="1">
      <alignment horizontal="center" vertical="top" wrapText="1"/>
    </xf>
    <xf numFmtId="164" fontId="9" fillId="5" borderId="10" xfId="0" applyNumberFormat="1" applyFont="1" applyFill="1" applyBorder="1" applyAlignment="1">
      <alignment horizontal="center" vertical="top" wrapText="1"/>
    </xf>
    <xf numFmtId="164" fontId="9" fillId="5" borderId="11" xfId="0" applyNumberFormat="1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top" wrapText="1"/>
    </xf>
    <xf numFmtId="164" fontId="9" fillId="5" borderId="5" xfId="0" applyNumberFormat="1" applyFont="1" applyFill="1" applyBorder="1" applyAlignment="1">
      <alignment horizontal="center" vertical="top" wrapText="1"/>
    </xf>
    <xf numFmtId="164" fontId="9" fillId="5" borderId="6" xfId="0" applyNumberFormat="1" applyFont="1" applyFill="1" applyBorder="1" applyAlignment="1">
      <alignment horizontal="center" vertical="top" wrapText="1"/>
    </xf>
    <xf numFmtId="164" fontId="9" fillId="5" borderId="7" xfId="0" applyNumberFormat="1" applyFont="1" applyFill="1" applyBorder="1" applyAlignment="1">
      <alignment horizontal="center" vertical="top" wrapText="1"/>
    </xf>
    <xf numFmtId="164" fontId="9" fillId="7" borderId="5" xfId="0" applyNumberFormat="1" applyFont="1" applyFill="1" applyBorder="1" applyAlignment="1">
      <alignment horizontal="center" vertical="top" wrapText="1"/>
    </xf>
    <xf numFmtId="164" fontId="9" fillId="7" borderId="6" xfId="0" applyNumberFormat="1" applyFont="1" applyFill="1" applyBorder="1" applyAlignment="1">
      <alignment horizontal="center" vertical="top" wrapText="1"/>
    </xf>
    <xf numFmtId="164" fontId="9" fillId="7" borderId="7" xfId="0" applyNumberFormat="1" applyFont="1" applyFill="1" applyBorder="1" applyAlignment="1">
      <alignment horizontal="center" vertical="top" wrapText="1"/>
    </xf>
    <xf numFmtId="164" fontId="9" fillId="7" borderId="9" xfId="0" applyNumberFormat="1" applyFont="1" applyFill="1" applyBorder="1" applyAlignment="1">
      <alignment horizontal="center" vertical="top" wrapText="1"/>
    </xf>
    <xf numFmtId="164" fontId="9" fillId="7" borderId="10" xfId="0" applyNumberFormat="1" applyFont="1" applyFill="1" applyBorder="1" applyAlignment="1">
      <alignment horizontal="center" vertical="top" wrapText="1"/>
    </xf>
    <xf numFmtId="164" fontId="9" fillId="7" borderId="11" xfId="0" applyNumberFormat="1" applyFont="1" applyFill="1" applyBorder="1" applyAlignment="1">
      <alignment horizontal="center" vertical="top" wrapText="1"/>
    </xf>
    <xf numFmtId="164" fontId="9" fillId="7" borderId="5" xfId="0" applyNumberFormat="1" applyFont="1" applyFill="1" applyBorder="1" applyAlignment="1">
      <alignment horizontal="center" vertical="top"/>
    </xf>
    <xf numFmtId="164" fontId="9" fillId="7" borderId="6" xfId="0" applyNumberFormat="1" applyFont="1" applyFill="1" applyBorder="1" applyAlignment="1">
      <alignment horizontal="center" vertical="top"/>
    </xf>
    <xf numFmtId="164" fontId="9" fillId="7" borderId="7" xfId="0" applyNumberFormat="1" applyFont="1" applyFill="1" applyBorder="1" applyAlignment="1">
      <alignment horizontal="center" vertical="top"/>
    </xf>
    <xf numFmtId="0" fontId="11" fillId="7" borderId="36" xfId="0" applyFont="1" applyFill="1" applyBorder="1" applyAlignment="1"/>
    <xf numFmtId="0" fontId="11" fillId="7" borderId="37" xfId="0" applyFont="1" applyFill="1" applyBorder="1" applyAlignment="1"/>
    <xf numFmtId="0" fontId="11" fillId="7" borderId="38" xfId="0" applyFont="1" applyFill="1" applyBorder="1" applyAlignment="1"/>
    <xf numFmtId="0" fontId="11" fillId="0" borderId="53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164" fontId="8" fillId="5" borderId="5" xfId="0" applyNumberFormat="1" applyFont="1" applyFill="1" applyBorder="1" applyAlignment="1">
      <alignment horizontal="center" vertical="top"/>
    </xf>
    <xf numFmtId="164" fontId="8" fillId="5" borderId="6" xfId="0" applyNumberFormat="1" applyFont="1" applyFill="1" applyBorder="1" applyAlignment="1">
      <alignment horizontal="center" vertical="top"/>
    </xf>
    <xf numFmtId="164" fontId="8" fillId="5" borderId="7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center" vertical="top"/>
    </xf>
    <xf numFmtId="0" fontId="9" fillId="0" borderId="7" xfId="0" applyNumberFormat="1" applyFont="1" applyFill="1" applyBorder="1" applyAlignment="1">
      <alignment horizontal="center" vertical="top"/>
    </xf>
    <xf numFmtId="0" fontId="11" fillId="0" borderId="55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top" wrapText="1"/>
    </xf>
    <xf numFmtId="164" fontId="8" fillId="5" borderId="58" xfId="0" applyNumberFormat="1" applyFont="1" applyFill="1" applyBorder="1" applyAlignment="1">
      <alignment horizontal="center" vertical="top"/>
    </xf>
    <xf numFmtId="164" fontId="8" fillId="5" borderId="59" xfId="0" applyNumberFormat="1" applyFont="1" applyFill="1" applyBorder="1" applyAlignment="1">
      <alignment horizontal="center" vertical="top"/>
    </xf>
    <xf numFmtId="164" fontId="8" fillId="5" borderId="60" xfId="0" applyNumberFormat="1" applyFont="1" applyFill="1" applyBorder="1" applyAlignment="1">
      <alignment horizontal="center" vertical="top"/>
    </xf>
    <xf numFmtId="0" fontId="9" fillId="0" borderId="58" xfId="0" applyFont="1" applyFill="1" applyBorder="1" applyAlignment="1">
      <alignment horizontal="left" vertical="top" wrapText="1"/>
    </xf>
    <xf numFmtId="0" fontId="9" fillId="0" borderId="59" xfId="0" applyNumberFormat="1" applyFont="1" applyFill="1" applyBorder="1" applyAlignment="1">
      <alignment horizontal="center" vertical="top"/>
    </xf>
    <xf numFmtId="0" fontId="9" fillId="0" borderId="60" xfId="0" applyNumberFormat="1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center" vertical="top"/>
    </xf>
    <xf numFmtId="164" fontId="8" fillId="7" borderId="5" xfId="0" applyNumberFormat="1" applyFont="1" applyFill="1" applyBorder="1" applyAlignment="1">
      <alignment horizontal="center" vertical="top"/>
    </xf>
    <xf numFmtId="164" fontId="8" fillId="7" borderId="6" xfId="0" applyNumberFormat="1" applyFont="1" applyFill="1" applyBorder="1" applyAlignment="1">
      <alignment horizontal="center" vertical="top"/>
    </xf>
    <xf numFmtId="164" fontId="8" fillId="7" borderId="7" xfId="0" applyNumberFormat="1" applyFont="1" applyFill="1" applyBorder="1" applyAlignment="1">
      <alignment horizontal="center" vertical="top"/>
    </xf>
    <xf numFmtId="0" fontId="8" fillId="7" borderId="61" xfId="0" applyFont="1" applyFill="1" applyBorder="1" applyAlignment="1">
      <alignment horizontal="center" vertical="top"/>
    </xf>
    <xf numFmtId="164" fontId="8" fillId="7" borderId="58" xfId="0" applyNumberFormat="1" applyFont="1" applyFill="1" applyBorder="1" applyAlignment="1">
      <alignment horizontal="center" vertical="top"/>
    </xf>
    <xf numFmtId="164" fontId="8" fillId="7" borderId="59" xfId="0" applyNumberFormat="1" applyFont="1" applyFill="1" applyBorder="1" applyAlignment="1">
      <alignment horizontal="center" vertical="top"/>
    </xf>
    <xf numFmtId="164" fontId="8" fillId="7" borderId="6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16" fillId="0" borderId="0" xfId="0" applyFont="1"/>
    <xf numFmtId="0" fontId="20" fillId="0" borderId="0" xfId="0" applyFont="1" applyAlignment="1"/>
    <xf numFmtId="0" fontId="16" fillId="0" borderId="0" xfId="0" applyFont="1" applyAlignment="1"/>
    <xf numFmtId="49" fontId="16" fillId="0" borderId="0" xfId="0" applyNumberFormat="1" applyFont="1" applyAlignment="1">
      <alignment horizontal="right"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62" xfId="0" applyFont="1" applyFill="1" applyBorder="1" applyAlignment="1">
      <alignment horizontal="center" vertical="top" wrapText="1"/>
    </xf>
    <xf numFmtId="0" fontId="12" fillId="2" borderId="63" xfId="0" applyFont="1" applyFill="1" applyBorder="1" applyAlignment="1">
      <alignment horizontal="left" vertical="top" wrapText="1"/>
    </xf>
    <xf numFmtId="0" fontId="12" fillId="2" borderId="64" xfId="0" applyFont="1" applyFill="1" applyBorder="1" applyAlignment="1">
      <alignment horizontal="left" vertical="top" wrapText="1"/>
    </xf>
    <xf numFmtId="164" fontId="9" fillId="0" borderId="36" xfId="0" applyNumberFormat="1" applyFont="1" applyFill="1" applyBorder="1" applyAlignment="1">
      <alignment horizontal="center" vertical="top"/>
    </xf>
    <xf numFmtId="164" fontId="9" fillId="0" borderId="37" xfId="0" applyNumberFormat="1" applyFont="1" applyFill="1" applyBorder="1" applyAlignment="1">
      <alignment horizontal="center" vertical="top"/>
    </xf>
    <xf numFmtId="164" fontId="9" fillId="0" borderId="38" xfId="0" applyNumberFormat="1" applyFont="1" applyFill="1" applyBorder="1" applyAlignment="1">
      <alignment horizontal="center" vertical="top"/>
    </xf>
    <xf numFmtId="164" fontId="9" fillId="7" borderId="36" xfId="0" applyNumberFormat="1" applyFont="1" applyFill="1" applyBorder="1" applyAlignment="1">
      <alignment horizontal="center" vertical="top"/>
    </xf>
    <xf numFmtId="164" fontId="9" fillId="7" borderId="37" xfId="0" applyNumberFormat="1" applyFont="1" applyFill="1" applyBorder="1" applyAlignment="1">
      <alignment horizontal="center" vertical="top"/>
    </xf>
    <xf numFmtId="164" fontId="9" fillId="7" borderId="38" xfId="0" applyNumberFormat="1" applyFont="1" applyFill="1" applyBorder="1" applyAlignment="1">
      <alignment horizontal="center" vertical="top"/>
    </xf>
    <xf numFmtId="0" fontId="9" fillId="0" borderId="57" xfId="0" applyFont="1" applyFill="1" applyBorder="1" applyAlignment="1">
      <alignment horizontal="center" vertical="top"/>
    </xf>
    <xf numFmtId="0" fontId="11" fillId="0" borderId="57" xfId="0" applyFont="1" applyBorder="1" applyAlignment="1">
      <alignment horizontal="center" vertical="top"/>
    </xf>
    <xf numFmtId="164" fontId="9" fillId="5" borderId="58" xfId="0" applyNumberFormat="1" applyFont="1" applyFill="1" applyBorder="1" applyAlignment="1">
      <alignment horizontal="center" vertical="top" wrapText="1"/>
    </xf>
    <xf numFmtId="164" fontId="9" fillId="5" borderId="59" xfId="0" applyNumberFormat="1" applyFont="1" applyFill="1" applyBorder="1" applyAlignment="1">
      <alignment horizontal="center" vertical="top" wrapText="1"/>
    </xf>
    <xf numFmtId="164" fontId="9" fillId="5" borderId="60" xfId="0" applyNumberFormat="1" applyFont="1" applyFill="1" applyBorder="1" applyAlignment="1">
      <alignment horizontal="center" vertical="top" wrapText="1"/>
    </xf>
    <xf numFmtId="164" fontId="12" fillId="0" borderId="36" xfId="0" applyNumberFormat="1" applyFont="1" applyBorder="1" applyAlignment="1"/>
    <xf numFmtId="164" fontId="12" fillId="0" borderId="5" xfId="0" applyNumberFormat="1" applyFont="1" applyFill="1" applyBorder="1" applyAlignment="1">
      <alignment horizontal="center" vertical="top"/>
    </xf>
    <xf numFmtId="164" fontId="12" fillId="0" borderId="6" xfId="0" applyNumberFormat="1" applyFont="1" applyFill="1" applyBorder="1" applyAlignment="1">
      <alignment horizontal="center" vertical="top"/>
    </xf>
    <xf numFmtId="164" fontId="12" fillId="0" borderId="37" xfId="0" applyNumberFormat="1" applyFont="1" applyBorder="1" applyAlignment="1"/>
    <xf numFmtId="164" fontId="13" fillId="5" borderId="20" xfId="0" applyNumberFormat="1" applyFont="1" applyFill="1" applyBorder="1" applyAlignment="1">
      <alignment horizontal="center" vertical="top"/>
    </xf>
    <xf numFmtId="164" fontId="13" fillId="5" borderId="34" xfId="0" applyNumberFormat="1" applyFont="1" applyFill="1" applyBorder="1" applyAlignment="1">
      <alignment horizontal="center" vertical="top"/>
    </xf>
    <xf numFmtId="0" fontId="9" fillId="0" borderId="61" xfId="0" applyFont="1" applyFill="1" applyBorder="1" applyAlignment="1">
      <alignment horizontal="center" vertical="top" wrapText="1"/>
    </xf>
    <xf numFmtId="164" fontId="12" fillId="5" borderId="36" xfId="0" applyNumberFormat="1" applyFont="1" applyFill="1" applyBorder="1" applyAlignment="1">
      <alignment horizontal="center" vertical="center"/>
    </xf>
    <xf numFmtId="164" fontId="12" fillId="5" borderId="34" xfId="0" applyNumberFormat="1" applyFont="1" applyFill="1" applyBorder="1" applyAlignment="1">
      <alignment horizontal="center" vertical="top"/>
    </xf>
    <xf numFmtId="164" fontId="8" fillId="5" borderId="65" xfId="0" applyNumberFormat="1" applyFont="1" applyFill="1" applyBorder="1" applyAlignment="1">
      <alignment horizontal="center" vertical="top"/>
    </xf>
    <xf numFmtId="164" fontId="9" fillId="7" borderId="28" xfId="0" applyNumberFormat="1" applyFont="1" applyFill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/>
    </xf>
    <xf numFmtId="164" fontId="12" fillId="5" borderId="65" xfId="0" applyNumberFormat="1" applyFont="1" applyFill="1" applyBorder="1" applyAlignment="1">
      <alignment horizontal="center" vertical="top"/>
    </xf>
    <xf numFmtId="164" fontId="12" fillId="5" borderId="28" xfId="0" applyNumberFormat="1" applyFont="1" applyFill="1" applyBorder="1" applyAlignment="1">
      <alignment horizontal="center" vertical="top"/>
    </xf>
    <xf numFmtId="164" fontId="12" fillId="5" borderId="10" xfId="0" applyNumberFormat="1" applyFont="1" applyFill="1" applyBorder="1" applyAlignment="1">
      <alignment horizontal="center" vertical="top"/>
    </xf>
    <xf numFmtId="164" fontId="13" fillId="5" borderId="17" xfId="0" applyNumberFormat="1" applyFont="1" applyFill="1" applyBorder="1" applyAlignment="1">
      <alignment horizontal="center" vertical="center"/>
    </xf>
    <xf numFmtId="164" fontId="13" fillId="5" borderId="30" xfId="0" applyNumberFormat="1" applyFont="1" applyFill="1" applyBorder="1" applyAlignment="1">
      <alignment horizontal="center" vertical="top"/>
    </xf>
    <xf numFmtId="164" fontId="12" fillId="5" borderId="11" xfId="0" applyNumberFormat="1" applyFont="1" applyFill="1" applyBorder="1" applyAlignment="1">
      <alignment horizontal="center" vertical="top"/>
    </xf>
    <xf numFmtId="0" fontId="9" fillId="0" borderId="66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/>
    </xf>
    <xf numFmtId="0" fontId="12" fillId="0" borderId="67" xfId="0" applyFont="1" applyBorder="1" applyAlignment="1">
      <alignment horizontal="center" vertical="top"/>
    </xf>
    <xf numFmtId="164" fontId="9" fillId="0" borderId="2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/>
    </xf>
    <xf numFmtId="164" fontId="8" fillId="5" borderId="68" xfId="0" applyNumberFormat="1" applyFont="1" applyFill="1" applyBorder="1" applyAlignment="1">
      <alignment horizontal="center" vertical="center"/>
    </xf>
    <xf numFmtId="164" fontId="12" fillId="5" borderId="69" xfId="0" applyNumberFormat="1" applyFont="1" applyFill="1" applyBorder="1" applyAlignment="1">
      <alignment horizontal="center" vertical="center"/>
    </xf>
    <xf numFmtId="164" fontId="12" fillId="5" borderId="70" xfId="0" applyNumberFormat="1" applyFont="1" applyFill="1" applyBorder="1" applyAlignment="1">
      <alignment horizontal="center" vertical="center"/>
    </xf>
    <xf numFmtId="164" fontId="13" fillId="5" borderId="40" xfId="0" applyNumberFormat="1" applyFont="1" applyFill="1" applyBorder="1" applyAlignment="1">
      <alignment horizontal="center" vertical="center"/>
    </xf>
    <xf numFmtId="164" fontId="12" fillId="7" borderId="71" xfId="0" applyNumberFormat="1" applyFont="1" applyFill="1" applyBorder="1" applyAlignment="1">
      <alignment horizontal="center" vertical="center"/>
    </xf>
    <xf numFmtId="164" fontId="12" fillId="7" borderId="8" xfId="0" applyNumberFormat="1" applyFont="1" applyFill="1" applyBorder="1" applyAlignment="1">
      <alignment horizontal="center" vertical="center"/>
    </xf>
    <xf numFmtId="164" fontId="12" fillId="7" borderId="72" xfId="0" applyNumberFormat="1" applyFont="1" applyFill="1" applyBorder="1" applyAlignment="1">
      <alignment horizontal="center" vertical="center"/>
    </xf>
    <xf numFmtId="164" fontId="12" fillId="7" borderId="73" xfId="0" applyNumberFormat="1" applyFont="1" applyFill="1" applyBorder="1" applyAlignment="1">
      <alignment horizontal="center" vertical="center"/>
    </xf>
    <xf numFmtId="164" fontId="12" fillId="7" borderId="59" xfId="0" applyNumberFormat="1" applyFont="1" applyFill="1" applyBorder="1" applyAlignment="1">
      <alignment horizontal="center" vertical="center"/>
    </xf>
    <xf numFmtId="164" fontId="12" fillId="7" borderId="64" xfId="0" applyNumberFormat="1" applyFont="1" applyFill="1" applyBorder="1" applyAlignment="1">
      <alignment horizontal="center" vertical="center"/>
    </xf>
    <xf numFmtId="164" fontId="8" fillId="7" borderId="68" xfId="0" applyNumberFormat="1" applyFont="1" applyFill="1" applyBorder="1" applyAlignment="1">
      <alignment horizontal="center" vertical="center"/>
    </xf>
    <xf numFmtId="164" fontId="8" fillId="7" borderId="17" xfId="0" applyNumberFormat="1" applyFont="1" applyFill="1" applyBorder="1" applyAlignment="1">
      <alignment horizontal="center" vertical="center"/>
    </xf>
    <xf numFmtId="164" fontId="8" fillId="7" borderId="18" xfId="0" applyNumberFormat="1" applyFont="1" applyFill="1" applyBorder="1" applyAlignment="1">
      <alignment horizontal="center" vertical="center"/>
    </xf>
    <xf numFmtId="164" fontId="9" fillId="7" borderId="74" xfId="0" applyNumberFormat="1" applyFont="1" applyFill="1" applyBorder="1" applyAlignment="1">
      <alignment horizontal="center" vertical="center"/>
    </xf>
    <xf numFmtId="164" fontId="9" fillId="7" borderId="37" xfId="0" applyNumberFormat="1" applyFont="1" applyFill="1" applyBorder="1" applyAlignment="1">
      <alignment horizontal="center" vertical="center"/>
    </xf>
    <xf numFmtId="164" fontId="9" fillId="7" borderId="75" xfId="0" applyNumberFormat="1" applyFont="1" applyFill="1" applyBorder="1" applyAlignment="1">
      <alignment horizontal="center" vertical="center"/>
    </xf>
    <xf numFmtId="164" fontId="12" fillId="7" borderId="28" xfId="0" applyNumberFormat="1" applyFont="1" applyFill="1" applyBorder="1" applyAlignment="1">
      <alignment horizontal="center" vertical="center"/>
    </xf>
    <xf numFmtId="164" fontId="12" fillId="7" borderId="74" xfId="0" applyNumberFormat="1" applyFont="1" applyFill="1" applyBorder="1" applyAlignment="1">
      <alignment horizontal="center" vertical="center"/>
    </xf>
    <xf numFmtId="164" fontId="12" fillId="7" borderId="37" xfId="0" applyNumberFormat="1" applyFont="1" applyFill="1" applyBorder="1" applyAlignment="1">
      <alignment horizontal="center" vertical="center"/>
    </xf>
    <xf numFmtId="164" fontId="12" fillId="7" borderId="76" xfId="0" applyNumberFormat="1" applyFont="1" applyFill="1" applyBorder="1" applyAlignment="1">
      <alignment horizontal="center" vertical="center"/>
    </xf>
    <xf numFmtId="164" fontId="12" fillId="7" borderId="77" xfId="0" applyNumberFormat="1" applyFont="1" applyFill="1" applyBorder="1" applyAlignment="1">
      <alignment horizontal="center" vertical="center"/>
    </xf>
    <xf numFmtId="164" fontId="12" fillId="7" borderId="42" xfId="0" applyNumberFormat="1" applyFont="1" applyFill="1" applyBorder="1" applyAlignment="1">
      <alignment horizontal="center" vertical="center"/>
    </xf>
    <xf numFmtId="164" fontId="8" fillId="7" borderId="42" xfId="0" applyNumberFormat="1" applyFont="1" applyFill="1" applyBorder="1" applyAlignment="1">
      <alignment horizontal="center" vertical="center"/>
    </xf>
    <xf numFmtId="164" fontId="9" fillId="7" borderId="73" xfId="0" applyNumberFormat="1" applyFont="1" applyFill="1" applyBorder="1" applyAlignment="1">
      <alignment horizontal="center" vertical="center"/>
    </xf>
    <xf numFmtId="164" fontId="9" fillId="7" borderId="59" xfId="0" applyNumberFormat="1" applyFont="1" applyFill="1" applyBorder="1" applyAlignment="1">
      <alignment horizontal="center" vertical="center"/>
    </xf>
    <xf numFmtId="164" fontId="8" fillId="7" borderId="35" xfId="0" applyNumberFormat="1" applyFont="1" applyFill="1" applyBorder="1" applyAlignment="1">
      <alignment horizontal="center" vertical="center"/>
    </xf>
    <xf numFmtId="164" fontId="12" fillId="7" borderId="42" xfId="0" applyNumberFormat="1" applyFont="1" applyFill="1" applyBorder="1" applyAlignment="1">
      <alignment horizontal="center" vertical="top"/>
    </xf>
    <xf numFmtId="164" fontId="12" fillId="7" borderId="3" xfId="0" applyNumberFormat="1" applyFont="1" applyFill="1" applyBorder="1" applyAlignment="1">
      <alignment horizontal="center" vertical="top"/>
    </xf>
    <xf numFmtId="164" fontId="12" fillId="7" borderId="2" xfId="0" applyNumberFormat="1" applyFont="1" applyFill="1" applyBorder="1" applyAlignment="1">
      <alignment horizontal="center" vertical="center"/>
    </xf>
    <xf numFmtId="164" fontId="12" fillId="7" borderId="3" xfId="0" applyNumberFormat="1" applyFont="1" applyFill="1" applyBorder="1" applyAlignment="1">
      <alignment horizontal="center" vertical="center"/>
    </xf>
    <xf numFmtId="164" fontId="12" fillId="7" borderId="21" xfId="0" applyNumberFormat="1" applyFont="1" applyFill="1" applyBorder="1" applyAlignment="1">
      <alignment horizontal="center" vertical="center"/>
    </xf>
    <xf numFmtId="164" fontId="8" fillId="5" borderId="78" xfId="0" applyNumberFormat="1" applyFont="1" applyFill="1" applyBorder="1" applyAlignment="1">
      <alignment horizontal="center" vertical="top"/>
    </xf>
    <xf numFmtId="164" fontId="8" fillId="8" borderId="79" xfId="0" applyNumberFormat="1" applyFont="1" applyFill="1" applyBorder="1" applyAlignment="1">
      <alignment horizontal="center" vertical="top"/>
    </xf>
    <xf numFmtId="164" fontId="8" fillId="8" borderId="17" xfId="0" applyNumberFormat="1" applyFont="1" applyFill="1" applyBorder="1" applyAlignment="1">
      <alignment horizontal="center" vertical="top"/>
    </xf>
    <xf numFmtId="164" fontId="13" fillId="5" borderId="18" xfId="0" applyNumberFormat="1" applyFont="1" applyFill="1" applyBorder="1" applyAlignment="1">
      <alignment horizontal="center" vertical="top"/>
    </xf>
    <xf numFmtId="164" fontId="21" fillId="5" borderId="5" xfId="0" applyNumberFormat="1" applyFont="1" applyFill="1" applyBorder="1" applyAlignment="1">
      <alignment horizontal="center" vertical="center"/>
    </xf>
    <xf numFmtId="164" fontId="21" fillId="5" borderId="6" xfId="0" applyNumberFormat="1" applyFont="1" applyFill="1" applyBorder="1" applyAlignment="1">
      <alignment horizontal="center" vertical="center"/>
    </xf>
    <xf numFmtId="164" fontId="21" fillId="5" borderId="7" xfId="0" applyNumberFormat="1" applyFont="1" applyFill="1" applyBorder="1" applyAlignment="1">
      <alignment horizontal="center" vertical="center"/>
    </xf>
    <xf numFmtId="164" fontId="22" fillId="5" borderId="16" xfId="0" applyNumberFormat="1" applyFont="1" applyFill="1" applyBorder="1" applyAlignment="1">
      <alignment horizontal="center" vertical="center"/>
    </xf>
    <xf numFmtId="164" fontId="22" fillId="5" borderId="17" xfId="0" applyNumberFormat="1" applyFont="1" applyFill="1" applyBorder="1" applyAlignment="1">
      <alignment horizontal="center" vertical="center"/>
    </xf>
    <xf numFmtId="164" fontId="22" fillId="5" borderId="18" xfId="0" applyNumberFormat="1" applyFont="1" applyFill="1" applyBorder="1" applyAlignment="1">
      <alignment horizontal="center" vertical="center"/>
    </xf>
    <xf numFmtId="164" fontId="12" fillId="5" borderId="64" xfId="0" applyNumberFormat="1" applyFont="1" applyFill="1" applyBorder="1" applyAlignment="1">
      <alignment horizontal="center" vertical="center"/>
    </xf>
    <xf numFmtId="164" fontId="13" fillId="5" borderId="80" xfId="0" applyNumberFormat="1" applyFont="1" applyFill="1" applyBorder="1" applyAlignment="1">
      <alignment horizontal="center" vertical="center"/>
    </xf>
    <xf numFmtId="164" fontId="9" fillId="8" borderId="7" xfId="0" applyNumberFormat="1" applyFont="1" applyFill="1" applyBorder="1" applyAlignment="1">
      <alignment horizontal="center" vertical="top" wrapText="1"/>
    </xf>
    <xf numFmtId="164" fontId="9" fillId="8" borderId="60" xfId="0" applyNumberFormat="1" applyFont="1" applyFill="1" applyBorder="1" applyAlignment="1">
      <alignment horizontal="center" vertical="top" wrapText="1"/>
    </xf>
    <xf numFmtId="164" fontId="8" fillId="8" borderId="35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3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3" xfId="1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/>
    </xf>
    <xf numFmtId="49" fontId="12" fillId="0" borderId="6" xfId="0" applyNumberFormat="1" applyFont="1" applyFill="1" applyBorder="1" applyAlignment="1">
      <alignment vertical="top" wrapText="1"/>
    </xf>
    <xf numFmtId="49" fontId="12" fillId="0" borderId="6" xfId="0" applyNumberFormat="1" applyFont="1" applyFill="1" applyBorder="1" applyAlignment="1">
      <alignment horizontal="center" vertical="top"/>
    </xf>
    <xf numFmtId="49" fontId="12" fillId="0" borderId="7" xfId="0" applyNumberFormat="1" applyFont="1" applyFill="1" applyBorder="1" applyAlignment="1">
      <alignment horizontal="center" vertical="top"/>
    </xf>
    <xf numFmtId="164" fontId="8" fillId="7" borderId="34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top"/>
    </xf>
    <xf numFmtId="164" fontId="12" fillId="0" borderId="10" xfId="0" applyNumberFormat="1" applyFont="1" applyFill="1" applyBorder="1" applyAlignment="1">
      <alignment horizontal="center" vertical="top"/>
    </xf>
    <xf numFmtId="164" fontId="12" fillId="0" borderId="26" xfId="0" applyNumberFormat="1" applyFont="1" applyFill="1" applyBorder="1" applyAlignment="1">
      <alignment horizontal="center" vertical="top"/>
    </xf>
    <xf numFmtId="164" fontId="12" fillId="7" borderId="79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0" fontId="0" fillId="0" borderId="41" xfId="0" applyNumberFormat="1" applyBorder="1" applyAlignment="1">
      <alignment horizontal="center" vertical="top" wrapText="1"/>
    </xf>
    <xf numFmtId="164" fontId="8" fillId="5" borderId="68" xfId="0" applyNumberFormat="1" applyFont="1" applyFill="1" applyBorder="1" applyAlignment="1">
      <alignment vertical="center"/>
    </xf>
    <xf numFmtId="164" fontId="8" fillId="5" borderId="17" xfId="0" applyNumberFormat="1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4" fontId="8" fillId="5" borderId="30" xfId="0" applyNumberFormat="1" applyFont="1" applyFill="1" applyBorder="1" applyAlignment="1">
      <alignment vertical="center"/>
    </xf>
    <xf numFmtId="164" fontId="8" fillId="8" borderId="30" xfId="0" applyNumberFormat="1" applyFont="1" applyFill="1" applyBorder="1" applyAlignment="1">
      <alignment vertical="center"/>
    </xf>
    <xf numFmtId="164" fontId="8" fillId="5" borderId="16" xfId="0" applyNumberFormat="1" applyFont="1" applyFill="1" applyBorder="1" applyAlignment="1">
      <alignment vertical="center"/>
    </xf>
    <xf numFmtId="164" fontId="12" fillId="5" borderId="28" xfId="0" applyNumberFormat="1" applyFont="1" applyFill="1" applyBorder="1" applyAlignment="1">
      <alignment horizontal="center" vertical="center"/>
    </xf>
    <xf numFmtId="164" fontId="12" fillId="5" borderId="4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21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top"/>
    </xf>
    <xf numFmtId="164" fontId="12" fillId="5" borderId="32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164" fontId="12" fillId="5" borderId="33" xfId="0" applyNumberFormat="1" applyFont="1" applyFill="1" applyBorder="1" applyAlignment="1">
      <alignment horizontal="center" vertical="center"/>
    </xf>
    <xf numFmtId="164" fontId="12" fillId="7" borderId="32" xfId="0" applyNumberFormat="1" applyFont="1" applyFill="1" applyBorder="1" applyAlignment="1">
      <alignment horizontal="center" vertical="center"/>
    </xf>
    <xf numFmtId="164" fontId="12" fillId="7" borderId="33" xfId="0" applyNumberFormat="1" applyFont="1" applyFill="1" applyBorder="1" applyAlignment="1">
      <alignment horizontal="center" vertical="center"/>
    </xf>
    <xf numFmtId="164" fontId="9" fillId="0" borderId="69" xfId="0" applyNumberFormat="1" applyFont="1" applyFill="1" applyBorder="1" applyAlignment="1">
      <alignment horizontal="center" vertical="top"/>
    </xf>
    <xf numFmtId="164" fontId="9" fillId="0" borderId="8" xfId="0" applyNumberFormat="1" applyFont="1" applyFill="1" applyBorder="1" applyAlignment="1">
      <alignment horizontal="center" vertical="top"/>
    </xf>
    <xf numFmtId="164" fontId="9" fillId="0" borderId="33" xfId="0" applyNumberFormat="1" applyFont="1" applyFill="1" applyBorder="1" applyAlignment="1">
      <alignment horizontal="center" vertical="top"/>
    </xf>
    <xf numFmtId="164" fontId="12" fillId="5" borderId="58" xfId="0" applyNumberFormat="1" applyFont="1" applyFill="1" applyBorder="1" applyAlignment="1">
      <alignment horizontal="center" vertical="center"/>
    </xf>
    <xf numFmtId="164" fontId="12" fillId="5" borderId="59" xfId="0" applyNumberFormat="1" applyFont="1" applyFill="1" applyBorder="1" applyAlignment="1">
      <alignment horizontal="center" vertical="center"/>
    </xf>
    <xf numFmtId="164" fontId="12" fillId="5" borderId="60" xfId="0" applyNumberFormat="1" applyFont="1" applyFill="1" applyBorder="1" applyAlignment="1">
      <alignment horizontal="center" vertical="center"/>
    </xf>
    <xf numFmtId="164" fontId="12" fillId="7" borderId="58" xfId="0" applyNumberFormat="1" applyFont="1" applyFill="1" applyBorder="1" applyAlignment="1">
      <alignment horizontal="center" vertical="center"/>
    </xf>
    <xf numFmtId="164" fontId="12" fillId="7" borderId="60" xfId="0" applyNumberFormat="1" applyFont="1" applyFill="1" applyBorder="1" applyAlignment="1">
      <alignment horizontal="center" vertical="center"/>
    </xf>
    <xf numFmtId="164" fontId="9" fillId="0" borderId="70" xfId="0" applyNumberFormat="1" applyFont="1" applyFill="1" applyBorder="1" applyAlignment="1">
      <alignment horizontal="center" vertical="top"/>
    </xf>
    <xf numFmtId="164" fontId="9" fillId="0" borderId="59" xfId="0" applyNumberFormat="1" applyFont="1" applyFill="1" applyBorder="1" applyAlignment="1">
      <alignment horizontal="center" vertical="top"/>
    </xf>
    <xf numFmtId="164" fontId="8" fillId="0" borderId="70" xfId="0" applyNumberFormat="1" applyFont="1" applyFill="1" applyBorder="1" applyAlignment="1">
      <alignment horizontal="center" vertical="top"/>
    </xf>
    <xf numFmtId="164" fontId="9" fillId="0" borderId="60" xfId="0" applyNumberFormat="1" applyFont="1" applyFill="1" applyBorder="1" applyAlignment="1">
      <alignment horizontal="center" vertical="top"/>
    </xf>
    <xf numFmtId="164" fontId="12" fillId="0" borderId="69" xfId="0" applyNumberFormat="1" applyFont="1" applyFill="1" applyBorder="1" applyAlignment="1">
      <alignment horizontal="center" vertical="top"/>
    </xf>
    <xf numFmtId="164" fontId="12" fillId="5" borderId="76" xfId="0" applyNumberFormat="1" applyFont="1" applyFill="1" applyBorder="1" applyAlignment="1">
      <alignment horizontal="center" vertical="center"/>
    </xf>
    <xf numFmtId="164" fontId="12" fillId="5" borderId="72" xfId="0" applyNumberFormat="1" applyFont="1" applyFill="1" applyBorder="1" applyAlignment="1">
      <alignment horizontal="center" vertical="center"/>
    </xf>
    <xf numFmtId="164" fontId="9" fillId="7" borderId="69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4" fontId="9" fillId="7" borderId="33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top"/>
    </xf>
    <xf numFmtId="164" fontId="12" fillId="5" borderId="81" xfId="0" applyNumberFormat="1" applyFont="1" applyFill="1" applyBorder="1" applyAlignment="1">
      <alignment horizontal="center" vertical="center"/>
    </xf>
    <xf numFmtId="164" fontId="9" fillId="7" borderId="70" xfId="0" applyNumberFormat="1" applyFont="1" applyFill="1" applyBorder="1" applyAlignment="1">
      <alignment horizontal="center" vertical="center"/>
    </xf>
    <xf numFmtId="164" fontId="9" fillId="7" borderId="60" xfId="0" applyNumberFormat="1" applyFont="1" applyFill="1" applyBorder="1" applyAlignment="1">
      <alignment horizontal="center" vertical="center"/>
    </xf>
    <xf numFmtId="164" fontId="12" fillId="0" borderId="70" xfId="0" applyNumberFormat="1" applyFont="1" applyFill="1" applyBorder="1" applyAlignment="1">
      <alignment horizontal="center" vertical="top"/>
    </xf>
    <xf numFmtId="164" fontId="12" fillId="0" borderId="59" xfId="0" applyNumberFormat="1" applyFont="1" applyFill="1" applyBorder="1" applyAlignment="1">
      <alignment horizontal="center" vertical="top"/>
    </xf>
    <xf numFmtId="164" fontId="8" fillId="7" borderId="37" xfId="0" applyNumberFormat="1" applyFont="1" applyFill="1" applyBorder="1" applyAlignment="1">
      <alignment horizontal="center" vertical="center"/>
    </xf>
    <xf numFmtId="164" fontId="8" fillId="7" borderId="76" xfId="0" applyNumberFormat="1" applyFont="1" applyFill="1" applyBorder="1" applyAlignment="1">
      <alignment horizontal="center" vertical="center"/>
    </xf>
    <xf numFmtId="164" fontId="9" fillId="7" borderId="71" xfId="0" applyNumberFormat="1" applyFont="1" applyFill="1" applyBorder="1" applyAlignment="1">
      <alignment horizontal="center" vertical="center"/>
    </xf>
    <xf numFmtId="164" fontId="9" fillId="7" borderId="72" xfId="0" applyNumberFormat="1" applyFont="1" applyFill="1" applyBorder="1" applyAlignment="1">
      <alignment horizontal="center" vertical="center"/>
    </xf>
    <xf numFmtId="164" fontId="13" fillId="7" borderId="76" xfId="0" applyNumberFormat="1" applyFont="1" applyFill="1" applyBorder="1" applyAlignment="1">
      <alignment horizontal="center" vertical="center"/>
    </xf>
    <xf numFmtId="164" fontId="9" fillId="7" borderId="64" xfId="0" applyNumberFormat="1" applyFont="1" applyFill="1" applyBorder="1" applyAlignment="1">
      <alignment horizontal="center" vertical="center"/>
    </xf>
    <xf numFmtId="164" fontId="9" fillId="7" borderId="58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top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164" fontId="3" fillId="3" borderId="3" xfId="0" applyNumberFormat="1" applyFont="1" applyFill="1" applyBorder="1" applyAlignment="1">
      <alignment horizontal="center" vertical="top"/>
    </xf>
    <xf numFmtId="164" fontId="3" fillId="3" borderId="21" xfId="0" applyNumberFormat="1" applyFont="1" applyFill="1" applyBorder="1" applyAlignment="1">
      <alignment horizontal="center" vertical="top"/>
    </xf>
    <xf numFmtId="164" fontId="3" fillId="6" borderId="1" xfId="0" applyNumberFormat="1" applyFont="1" applyFill="1" applyBorder="1" applyAlignment="1">
      <alignment horizontal="center" vertical="top"/>
    </xf>
    <xf numFmtId="164" fontId="19" fillId="7" borderId="8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top"/>
    </xf>
    <xf numFmtId="164" fontId="3" fillId="4" borderId="21" xfId="0" applyNumberFormat="1" applyFont="1" applyFill="1" applyBorder="1" applyAlignment="1">
      <alignment horizontal="center" vertical="center"/>
    </xf>
    <xf numFmtId="164" fontId="3" fillId="6" borderId="82" xfId="0" applyNumberFormat="1" applyFont="1" applyFill="1" applyBorder="1" applyAlignment="1">
      <alignment horizontal="center" vertical="top"/>
    </xf>
    <xf numFmtId="164" fontId="3" fillId="6" borderId="83" xfId="0" applyNumberFormat="1" applyFont="1" applyFill="1" applyBorder="1" applyAlignment="1">
      <alignment horizontal="center" vertical="top"/>
    </xf>
    <xf numFmtId="164" fontId="9" fillId="0" borderId="36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81" xfId="0" applyNumberFormat="1" applyFont="1" applyFill="1" applyBorder="1" applyAlignment="1">
      <alignment horizontal="center" vertical="center"/>
    </xf>
    <xf numFmtId="0" fontId="9" fillId="7" borderId="84" xfId="0" applyFont="1" applyFill="1" applyBorder="1" applyAlignment="1">
      <alignment horizontal="center" vertical="top" wrapText="1"/>
    </xf>
    <xf numFmtId="164" fontId="9" fillId="8" borderId="5" xfId="0" applyNumberFormat="1" applyFont="1" applyFill="1" applyBorder="1" applyAlignment="1">
      <alignment horizontal="center" vertical="center"/>
    </xf>
    <xf numFmtId="164" fontId="9" fillId="8" borderId="7" xfId="0" applyNumberFormat="1" applyFont="1" applyFill="1" applyBorder="1" applyAlignment="1">
      <alignment horizontal="center" vertical="center"/>
    </xf>
    <xf numFmtId="164" fontId="23" fillId="8" borderId="58" xfId="0" applyNumberFormat="1" applyFont="1" applyFill="1" applyBorder="1" applyAlignment="1">
      <alignment horizontal="center" vertical="center"/>
    </xf>
    <xf numFmtId="164" fontId="9" fillId="5" borderId="59" xfId="0" applyNumberFormat="1" applyFont="1" applyFill="1" applyBorder="1" applyAlignment="1">
      <alignment horizontal="center" vertical="center"/>
    </xf>
    <xf numFmtId="164" fontId="9" fillId="8" borderId="60" xfId="0" applyNumberFormat="1" applyFont="1" applyFill="1" applyBorder="1" applyAlignment="1">
      <alignment horizontal="center" vertical="center"/>
    </xf>
    <xf numFmtId="164" fontId="9" fillId="5" borderId="58" xfId="0" applyNumberFormat="1" applyFont="1" applyFill="1" applyBorder="1" applyAlignment="1">
      <alignment horizontal="center" vertical="center"/>
    </xf>
    <xf numFmtId="164" fontId="9" fillId="5" borderId="60" xfId="0" applyNumberFormat="1" applyFont="1" applyFill="1" applyBorder="1" applyAlignment="1">
      <alignment horizontal="center" vertical="center"/>
    </xf>
    <xf numFmtId="164" fontId="9" fillId="0" borderId="58" xfId="0" applyNumberFormat="1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top" wrapText="1"/>
    </xf>
    <xf numFmtId="164" fontId="13" fillId="5" borderId="17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49" fontId="13" fillId="9" borderId="32" xfId="0" applyNumberFormat="1" applyFont="1" applyFill="1" applyBorder="1" applyAlignment="1">
      <alignment horizontal="center" vertical="top" wrapText="1"/>
    </xf>
    <xf numFmtId="49" fontId="13" fillId="9" borderId="20" xfId="0" applyNumberFormat="1" applyFont="1" applyFill="1" applyBorder="1" applyAlignment="1">
      <alignment horizontal="center" vertical="top" wrapText="1"/>
    </xf>
    <xf numFmtId="49" fontId="13" fillId="10" borderId="8" xfId="0" applyNumberFormat="1" applyFont="1" applyFill="1" applyBorder="1" applyAlignment="1">
      <alignment horizontal="center" vertical="top" wrapText="1"/>
    </xf>
    <xf numFmtId="49" fontId="13" fillId="10" borderId="34" xfId="0" applyNumberFormat="1" applyFont="1" applyFill="1" applyBorder="1" applyAlignment="1">
      <alignment horizontal="center" vertical="top" wrapText="1"/>
    </xf>
    <xf numFmtId="49" fontId="13" fillId="0" borderId="8" xfId="0" applyNumberFormat="1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9" fillId="0" borderId="72" xfId="0" applyFont="1" applyFill="1" applyBorder="1" applyAlignment="1">
      <alignment horizontal="left" vertical="top" wrapText="1"/>
    </xf>
    <xf numFmtId="0" fontId="9" fillId="0" borderId="85" xfId="0" applyFont="1" applyFill="1" applyBorder="1" applyAlignment="1">
      <alignment horizontal="left" vertical="top" wrapText="1"/>
    </xf>
    <xf numFmtId="49" fontId="9" fillId="0" borderId="86" xfId="0" applyNumberFormat="1" applyFont="1" applyBorder="1" applyAlignment="1">
      <alignment horizontal="center" vertical="center" textRotation="180" wrapText="1"/>
    </xf>
    <xf numFmtId="0" fontId="11" fillId="0" borderId="87" xfId="0" applyFont="1" applyBorder="1" applyAlignment="1">
      <alignment horizontal="center" vertical="center" textRotation="180" wrapText="1"/>
    </xf>
    <xf numFmtId="49" fontId="9" fillId="0" borderId="88" xfId="0" applyNumberFormat="1" applyFont="1" applyBorder="1" applyAlignment="1">
      <alignment horizontal="center" vertical="center" textRotation="180"/>
    </xf>
    <xf numFmtId="49" fontId="9" fillId="0" borderId="89" xfId="0" applyNumberFormat="1" applyFont="1" applyBorder="1" applyAlignment="1">
      <alignment horizontal="center" vertical="center" textRotation="180"/>
    </xf>
    <xf numFmtId="49" fontId="9" fillId="0" borderId="66" xfId="0" applyNumberFormat="1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9" fillId="0" borderId="86" xfId="0" applyNumberFormat="1" applyFont="1" applyBorder="1" applyAlignment="1">
      <alignment horizontal="center" vertical="center" textRotation="180" wrapText="1"/>
    </xf>
    <xf numFmtId="0" fontId="9" fillId="0" borderId="49" xfId="0" applyNumberFormat="1" applyFont="1" applyBorder="1" applyAlignment="1">
      <alignment horizontal="center" vertical="center" textRotation="180" wrapText="1"/>
    </xf>
    <xf numFmtId="0" fontId="9" fillId="0" borderId="87" xfId="0" applyNumberFormat="1" applyFont="1" applyBorder="1" applyAlignment="1">
      <alignment horizontal="center" vertical="center" textRotation="180" wrapText="1"/>
    </xf>
    <xf numFmtId="49" fontId="9" fillId="0" borderId="86" xfId="0" applyNumberFormat="1" applyFont="1" applyBorder="1" applyAlignment="1">
      <alignment horizontal="center" vertical="center" textRotation="180"/>
    </xf>
    <xf numFmtId="49" fontId="9" fillId="0" borderId="49" xfId="0" applyNumberFormat="1" applyFont="1" applyBorder="1" applyAlignment="1">
      <alignment horizontal="center" vertical="center" textRotation="180"/>
    </xf>
    <xf numFmtId="49" fontId="9" fillId="0" borderId="87" xfId="0" applyNumberFormat="1" applyFont="1" applyBorder="1" applyAlignment="1">
      <alignment horizontal="center" vertical="center" textRotation="180"/>
    </xf>
    <xf numFmtId="49" fontId="9" fillId="0" borderId="50" xfId="0" applyNumberFormat="1" applyFont="1" applyBorder="1" applyAlignment="1">
      <alignment horizontal="center" vertical="center" textRotation="180"/>
    </xf>
    <xf numFmtId="0" fontId="9" fillId="0" borderId="32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9" fillId="0" borderId="91" xfId="0" applyFont="1" applyFill="1" applyBorder="1" applyAlignment="1">
      <alignment horizontal="left" vertical="top" wrapText="1"/>
    </xf>
    <xf numFmtId="49" fontId="9" fillId="0" borderId="49" xfId="0" applyNumberFormat="1" applyFont="1" applyBorder="1" applyAlignment="1">
      <alignment horizontal="center" vertical="center" textRotation="180" wrapText="1"/>
    </xf>
    <xf numFmtId="0" fontId="11" fillId="0" borderId="49" xfId="0" applyFont="1" applyBorder="1" applyAlignment="1">
      <alignment horizontal="center" vertical="center" textRotation="180" wrapText="1"/>
    </xf>
    <xf numFmtId="1" fontId="9" fillId="0" borderId="8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0" fontId="9" fillId="0" borderId="92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0" fontId="9" fillId="0" borderId="93" xfId="0" applyFont="1" applyFill="1" applyBorder="1" applyAlignment="1">
      <alignment vertical="top" wrapText="1"/>
    </xf>
    <xf numFmtId="49" fontId="8" fillId="3" borderId="31" xfId="0" applyNumberFormat="1" applyFont="1" applyFill="1" applyBorder="1" applyAlignment="1">
      <alignment horizontal="right" vertical="top"/>
    </xf>
    <xf numFmtId="49" fontId="8" fillId="3" borderId="23" xfId="0" applyNumberFormat="1" applyFont="1" applyFill="1" applyBorder="1" applyAlignment="1">
      <alignment horizontal="right" vertical="top"/>
    </xf>
    <xf numFmtId="49" fontId="8" fillId="3" borderId="24" xfId="0" applyNumberFormat="1" applyFont="1" applyFill="1" applyBorder="1" applyAlignment="1">
      <alignment horizontal="right" vertical="top"/>
    </xf>
    <xf numFmtId="49" fontId="8" fillId="4" borderId="31" xfId="0" applyNumberFormat="1" applyFont="1" applyFill="1" applyBorder="1" applyAlignment="1">
      <alignment horizontal="right" vertical="top"/>
    </xf>
    <xf numFmtId="49" fontId="8" fillId="4" borderId="23" xfId="0" applyNumberFormat="1" applyFont="1" applyFill="1" applyBorder="1" applyAlignment="1">
      <alignment horizontal="right" vertical="top"/>
    </xf>
    <xf numFmtId="49" fontId="8" fillId="4" borderId="24" xfId="0" applyNumberFormat="1" applyFont="1" applyFill="1" applyBorder="1" applyAlignment="1">
      <alignment horizontal="right" vertical="top"/>
    </xf>
    <xf numFmtId="49" fontId="9" fillId="0" borderId="86" xfId="0" applyNumberFormat="1" applyFont="1" applyBorder="1" applyAlignment="1">
      <alignment horizontal="center" vertical="top" textRotation="180" wrapText="1"/>
    </xf>
    <xf numFmtId="0" fontId="11" fillId="0" borderId="49" xfId="0" applyFont="1" applyBorder="1" applyAlignment="1">
      <alignment horizontal="center" vertical="top" textRotation="180" wrapText="1"/>
    </xf>
    <xf numFmtId="0" fontId="11" fillId="0" borderId="87" xfId="0" applyFont="1" applyBorder="1" applyAlignment="1">
      <alignment horizontal="center" vertical="top" textRotation="180" wrapText="1"/>
    </xf>
    <xf numFmtId="49" fontId="9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49" fontId="9" fillId="0" borderId="88" xfId="0" applyNumberFormat="1" applyFont="1" applyBorder="1" applyAlignment="1">
      <alignment horizontal="center" vertical="top" textRotation="180"/>
    </xf>
    <xf numFmtId="49" fontId="9" fillId="0" borderId="89" xfId="0" applyNumberFormat="1" applyFont="1" applyBorder="1" applyAlignment="1">
      <alignment horizontal="center" vertical="top" textRotation="180"/>
    </xf>
    <xf numFmtId="49" fontId="9" fillId="0" borderId="66" xfId="0" applyNumberFormat="1" applyFont="1" applyBorder="1" applyAlignment="1">
      <alignment horizontal="center" vertical="top" wrapText="1"/>
    </xf>
    <xf numFmtId="0" fontId="11" fillId="0" borderId="90" xfId="0" applyFont="1" applyBorder="1" applyAlignment="1">
      <alignment horizontal="center" vertical="top" wrapText="1"/>
    </xf>
    <xf numFmtId="49" fontId="9" fillId="0" borderId="50" xfId="0" applyNumberFormat="1" applyFont="1" applyBorder="1" applyAlignment="1">
      <alignment horizontal="center" vertical="top" textRotation="180"/>
    </xf>
    <xf numFmtId="49" fontId="9" fillId="0" borderId="66" xfId="0" applyNumberFormat="1" applyFont="1" applyBorder="1" applyAlignment="1">
      <alignment horizontal="center" vertical="top" textRotation="2" wrapText="1"/>
    </xf>
    <xf numFmtId="0" fontId="11" fillId="0" borderId="27" xfId="0" applyFont="1" applyBorder="1" applyAlignment="1">
      <alignment horizontal="center" vertical="top" textRotation="2" wrapText="1"/>
    </xf>
    <xf numFmtId="0" fontId="11" fillId="0" borderId="90" xfId="0" applyFont="1" applyBorder="1" applyAlignment="1">
      <alignment horizontal="center" vertical="top" textRotation="2" wrapText="1"/>
    </xf>
    <xf numFmtId="0" fontId="13" fillId="4" borderId="3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15" fillId="4" borderId="21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horizontal="left" vertical="top"/>
    </xf>
    <xf numFmtId="0" fontId="13" fillId="3" borderId="24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66" xfId="0" applyNumberFormat="1" applyFont="1" applyBorder="1" applyAlignment="1">
      <alignment horizontal="center" vertical="top" textRotation="180" wrapText="1"/>
    </xf>
    <xf numFmtId="49" fontId="9" fillId="0" borderId="27" xfId="0" applyNumberFormat="1" applyFont="1" applyBorder="1" applyAlignment="1">
      <alignment horizontal="center" vertical="top" textRotation="180" wrapText="1"/>
    </xf>
    <xf numFmtId="0" fontId="11" fillId="0" borderId="90" xfId="0" applyFont="1" applyBorder="1" applyAlignment="1">
      <alignment horizontal="center" vertical="top" textRotation="180" wrapText="1"/>
    </xf>
    <xf numFmtId="0" fontId="11" fillId="0" borderId="27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6" xfId="0" applyNumberFormat="1" applyFont="1" applyFill="1" applyBorder="1" applyAlignment="1">
      <alignment horizontal="center" vertical="top"/>
    </xf>
    <xf numFmtId="49" fontId="8" fillId="4" borderId="6" xfId="0" applyNumberFormat="1" applyFont="1" applyFill="1" applyBorder="1" applyAlignment="1">
      <alignment horizontal="center" vertical="top"/>
    </xf>
    <xf numFmtId="49" fontId="8" fillId="4" borderId="10" xfId="0" applyNumberFormat="1" applyFont="1" applyFill="1" applyBorder="1" applyAlignment="1">
      <alignment horizontal="center" vertical="top"/>
    </xf>
    <xf numFmtId="49" fontId="8" fillId="4" borderId="17" xfId="0" applyNumberFormat="1" applyFont="1" applyFill="1" applyBorder="1" applyAlignment="1">
      <alignment horizontal="center" vertical="top"/>
    </xf>
    <xf numFmtId="49" fontId="9" fillId="0" borderId="86" xfId="0" applyNumberFormat="1" applyFont="1" applyBorder="1" applyAlignment="1">
      <alignment horizontal="center" vertical="top" textRotation="90" wrapText="1"/>
    </xf>
    <xf numFmtId="0" fontId="11" fillId="0" borderId="49" xfId="0" applyFont="1" applyBorder="1" applyAlignment="1">
      <alignment horizontal="center" vertical="top" textRotation="90" wrapText="1"/>
    </xf>
    <xf numFmtId="0" fontId="11" fillId="0" borderId="87" xfId="0" applyFont="1" applyBorder="1" applyAlignment="1">
      <alignment horizontal="center" vertical="top" textRotation="90" wrapText="1"/>
    </xf>
    <xf numFmtId="49" fontId="8" fillId="3" borderId="32" xfId="0" applyNumberFormat="1" applyFont="1" applyFill="1" applyBorder="1" applyAlignment="1">
      <alignment horizontal="center" vertical="top" wrapText="1"/>
    </xf>
    <xf numFmtId="49" fontId="8" fillId="3" borderId="9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8" fillId="4" borderId="8" xfId="0" applyNumberFormat="1" applyFont="1" applyFill="1" applyBorder="1" applyAlignment="1">
      <alignment horizontal="center"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7" fillId="3" borderId="23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left" vertical="top" wrapText="1"/>
    </xf>
    <xf numFmtId="0" fontId="17" fillId="4" borderId="21" xfId="0" applyFont="1" applyFill="1" applyBorder="1" applyAlignment="1">
      <alignment horizontal="left" vertical="top" wrapText="1"/>
    </xf>
    <xf numFmtId="0" fontId="9" fillId="0" borderId="33" xfId="0" applyNumberFormat="1" applyFont="1" applyFill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49" fontId="9" fillId="0" borderId="87" xfId="0" applyNumberFormat="1" applyFont="1" applyBorder="1" applyAlignment="1">
      <alignment horizontal="center" vertical="center" textRotation="180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2" borderId="33" xfId="0" applyFont="1" applyFill="1" applyBorder="1" applyAlignment="1">
      <alignment horizontal="center" vertical="top" wrapText="1"/>
    </xf>
    <xf numFmtId="0" fontId="12" fillId="0" borderId="94" xfId="0" applyFont="1" applyFill="1" applyBorder="1" applyAlignment="1">
      <alignment horizontal="left" vertical="top" wrapText="1"/>
    </xf>
    <xf numFmtId="0" fontId="9" fillId="0" borderId="95" xfId="0" applyFont="1" applyFill="1" applyBorder="1" applyAlignment="1">
      <alignment horizontal="left" vertical="top" wrapText="1"/>
    </xf>
    <xf numFmtId="49" fontId="9" fillId="0" borderId="87" xfId="0" applyNumberFormat="1" applyFont="1" applyBorder="1" applyAlignment="1">
      <alignment horizontal="center" vertical="top" textRotation="180" wrapText="1"/>
    </xf>
    <xf numFmtId="49" fontId="9" fillId="0" borderId="86" xfId="0" applyNumberFormat="1" applyFont="1" applyBorder="1" applyAlignment="1">
      <alignment horizontal="center" vertical="top" textRotation="180"/>
    </xf>
    <xf numFmtId="49" fontId="9" fillId="0" borderId="87" xfId="0" applyNumberFormat="1" applyFont="1" applyBorder="1" applyAlignment="1">
      <alignment horizontal="center" vertical="top" textRotation="180"/>
    </xf>
    <xf numFmtId="0" fontId="9" fillId="0" borderId="0" xfId="0" applyNumberFormat="1" applyFont="1" applyAlignment="1">
      <alignment horizontal="center" vertical="top" wrapText="1"/>
    </xf>
    <xf numFmtId="0" fontId="3" fillId="0" borderId="96" xfId="0" applyFont="1" applyBorder="1" applyAlignment="1">
      <alignment horizontal="center" vertical="top"/>
    </xf>
    <xf numFmtId="164" fontId="12" fillId="0" borderId="97" xfId="0" applyNumberFormat="1" applyFont="1" applyBorder="1" applyAlignment="1">
      <alignment horizontal="center" vertical="top"/>
    </xf>
    <xf numFmtId="0" fontId="12" fillId="0" borderId="98" xfId="0" applyFont="1" applyBorder="1" applyAlignment="1">
      <alignment horizontal="center" vertical="top"/>
    </xf>
    <xf numFmtId="0" fontId="12" fillId="0" borderId="56" xfId="0" applyFont="1" applyBorder="1" applyAlignment="1">
      <alignment horizontal="center" vertical="top"/>
    </xf>
    <xf numFmtId="164" fontId="12" fillId="0" borderId="99" xfId="0" applyNumberFormat="1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2" fillId="0" borderId="100" xfId="0" applyNumberFormat="1" applyFont="1" applyBorder="1" applyAlignment="1">
      <alignment horizontal="center" vertical="top" wrapText="1"/>
    </xf>
    <xf numFmtId="0" fontId="9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vertical="top" wrapText="1"/>
    </xf>
    <xf numFmtId="0" fontId="11" fillId="0" borderId="101" xfId="0" applyFont="1" applyBorder="1" applyAlignment="1">
      <alignment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8" fillId="5" borderId="43" xfId="0" applyFont="1" applyFill="1" applyBorder="1" applyAlignment="1">
      <alignment horizontal="right" vertical="top" wrapText="1"/>
    </xf>
    <xf numFmtId="0" fontId="11" fillId="0" borderId="102" xfId="0" applyFont="1" applyBorder="1" applyAlignment="1">
      <alignment vertical="top" wrapText="1"/>
    </xf>
    <xf numFmtId="0" fontId="11" fillId="0" borderId="103" xfId="0" applyFont="1" applyBorder="1" applyAlignment="1">
      <alignment vertical="top" wrapText="1"/>
    </xf>
    <xf numFmtId="164" fontId="13" fillId="5" borderId="104" xfId="0" applyNumberFormat="1" applyFont="1" applyFill="1" applyBorder="1" applyAlignment="1">
      <alignment horizontal="center" vertical="top" wrapText="1"/>
    </xf>
    <xf numFmtId="164" fontId="13" fillId="5" borderId="105" xfId="0" applyNumberFormat="1" applyFont="1" applyFill="1" applyBorder="1" applyAlignment="1">
      <alignment horizontal="center" vertical="top" wrapText="1"/>
    </xf>
    <xf numFmtId="164" fontId="13" fillId="5" borderId="106" xfId="0" applyNumberFormat="1" applyFont="1" applyFill="1" applyBorder="1" applyAlignment="1">
      <alignment horizontal="center" vertical="top" wrapText="1"/>
    </xf>
    <xf numFmtId="164" fontId="13" fillId="5" borderId="107" xfId="0" applyNumberFormat="1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164" fontId="12" fillId="0" borderId="97" xfId="0" applyNumberFormat="1" applyFont="1" applyBorder="1" applyAlignment="1">
      <alignment horizontal="center" vertical="top" wrapText="1"/>
    </xf>
    <xf numFmtId="164" fontId="12" fillId="0" borderId="98" xfId="0" applyNumberFormat="1" applyFont="1" applyBorder="1" applyAlignment="1">
      <alignment horizontal="center" vertical="top" wrapText="1"/>
    </xf>
    <xf numFmtId="164" fontId="12" fillId="0" borderId="56" xfId="0" applyNumberFormat="1" applyFont="1" applyBorder="1" applyAlignment="1">
      <alignment horizontal="center" vertical="top" wrapText="1"/>
    </xf>
    <xf numFmtId="0" fontId="9" fillId="2" borderId="84" xfId="0" applyFont="1" applyFill="1" applyBorder="1" applyAlignment="1">
      <alignment horizontal="left" vertical="top" wrapText="1"/>
    </xf>
    <xf numFmtId="0" fontId="11" fillId="2" borderId="108" xfId="0" applyFont="1" applyFill="1" applyBorder="1" applyAlignment="1">
      <alignment horizontal="left" vertical="top" wrapText="1"/>
    </xf>
    <xf numFmtId="0" fontId="12" fillId="0" borderId="109" xfId="0" applyFont="1" applyBorder="1" applyAlignment="1">
      <alignment horizontal="center" vertical="top"/>
    </xf>
    <xf numFmtId="164" fontId="12" fillId="0" borderId="10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64" fontId="12" fillId="0" borderId="110" xfId="0" applyNumberFormat="1" applyFont="1" applyBorder="1" applyAlignment="1">
      <alignment horizontal="center" vertical="top" wrapText="1"/>
    </xf>
    <xf numFmtId="164" fontId="13" fillId="6" borderId="111" xfId="0" applyNumberFormat="1" applyFont="1" applyFill="1" applyBorder="1" applyAlignment="1">
      <alignment horizontal="center" vertical="top" wrapText="1"/>
    </xf>
    <xf numFmtId="164" fontId="13" fillId="6" borderId="23" xfId="0" applyNumberFormat="1" applyFont="1" applyFill="1" applyBorder="1" applyAlignment="1">
      <alignment horizontal="center" vertical="top" wrapText="1"/>
    </xf>
    <xf numFmtId="164" fontId="13" fillId="6" borderId="24" xfId="0" applyNumberFormat="1" applyFont="1" applyFill="1" applyBorder="1" applyAlignment="1">
      <alignment horizontal="center" vertical="top" wrapText="1"/>
    </xf>
    <xf numFmtId="164" fontId="12" fillId="7" borderId="97" xfId="0" applyNumberFormat="1" applyFont="1" applyFill="1" applyBorder="1" applyAlignment="1">
      <alignment horizontal="center" vertical="top" wrapText="1"/>
    </xf>
    <xf numFmtId="164" fontId="12" fillId="7" borderId="98" xfId="0" applyNumberFormat="1" applyFont="1" applyFill="1" applyBorder="1" applyAlignment="1">
      <alignment horizontal="center" vertical="top" wrapText="1"/>
    </xf>
    <xf numFmtId="164" fontId="12" fillId="7" borderId="109" xfId="0" applyNumberFormat="1" applyFont="1" applyFill="1" applyBorder="1" applyAlignment="1">
      <alignment horizontal="center" vertical="top" wrapText="1"/>
    </xf>
    <xf numFmtId="0" fontId="8" fillId="6" borderId="22" xfId="0" applyFont="1" applyFill="1" applyBorder="1" applyAlignment="1">
      <alignment horizontal="right" vertical="top" wrapText="1"/>
    </xf>
    <xf numFmtId="0" fontId="11" fillId="0" borderId="23" xfId="0" applyFont="1" applyBorder="1"/>
    <xf numFmtId="0" fontId="11" fillId="0" borderId="112" xfId="0" applyFont="1" applyBorder="1"/>
    <xf numFmtId="164" fontId="13" fillId="6" borderId="112" xfId="0" applyNumberFormat="1" applyFont="1" applyFill="1" applyBorder="1" applyAlignment="1">
      <alignment horizontal="center" vertical="top" wrapText="1"/>
    </xf>
    <xf numFmtId="0" fontId="9" fillId="0" borderId="58" xfId="0" applyFont="1" applyBorder="1" applyAlignment="1">
      <alignment horizontal="left" vertical="top" wrapText="1"/>
    </xf>
    <xf numFmtId="0" fontId="11" fillId="0" borderId="59" xfId="0" applyFont="1" applyBorder="1" applyAlignment="1">
      <alignment vertical="top" wrapText="1"/>
    </xf>
    <xf numFmtId="0" fontId="11" fillId="0" borderId="113" xfId="0" applyFont="1" applyBorder="1" applyAlignment="1">
      <alignment vertical="top" wrapText="1"/>
    </xf>
    <xf numFmtId="0" fontId="9" fillId="0" borderId="61" xfId="0" applyFont="1" applyBorder="1" applyAlignment="1">
      <alignment horizontal="left" vertical="top" wrapText="1"/>
    </xf>
    <xf numFmtId="0" fontId="11" fillId="0" borderId="98" xfId="0" applyFont="1" applyBorder="1" applyAlignment="1">
      <alignment vertical="top" wrapText="1"/>
    </xf>
    <xf numFmtId="0" fontId="11" fillId="0" borderId="109" xfId="0" applyFont="1" applyBorder="1" applyAlignment="1">
      <alignment vertical="top" wrapText="1"/>
    </xf>
    <xf numFmtId="164" fontId="12" fillId="7" borderId="114" xfId="0" applyNumberFormat="1" applyFont="1" applyFill="1" applyBorder="1" applyAlignment="1">
      <alignment horizontal="center" vertical="top" wrapText="1"/>
    </xf>
    <xf numFmtId="164" fontId="12" fillId="7" borderId="108" xfId="0" applyNumberFormat="1" applyFont="1" applyFill="1" applyBorder="1" applyAlignment="1">
      <alignment horizontal="center" vertical="top" wrapText="1"/>
    </xf>
    <xf numFmtId="164" fontId="12" fillId="7" borderId="115" xfId="0" applyNumberFormat="1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right" vertical="top" wrapText="1"/>
    </xf>
    <xf numFmtId="0" fontId="11" fillId="6" borderId="3" xfId="0" applyFont="1" applyFill="1" applyBorder="1" applyAlignment="1">
      <alignment vertical="top" wrapText="1"/>
    </xf>
    <xf numFmtId="0" fontId="11" fillId="6" borderId="31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/>
    </xf>
    <xf numFmtId="0" fontId="8" fillId="0" borderId="116" xfId="0" applyFont="1" applyBorder="1" applyAlignment="1">
      <alignment horizontal="center" vertical="center" wrapText="1"/>
    </xf>
    <xf numFmtId="0" fontId="11" fillId="0" borderId="117" xfId="0" applyFont="1" applyBorder="1" applyAlignment="1">
      <alignment vertical="center" wrapText="1"/>
    </xf>
    <xf numFmtId="0" fontId="11" fillId="0" borderId="118" xfId="0" applyFont="1" applyBorder="1" applyAlignment="1">
      <alignment vertical="center" wrapText="1"/>
    </xf>
    <xf numFmtId="164" fontId="12" fillId="0" borderId="114" xfId="0" applyNumberFormat="1" applyFont="1" applyBorder="1" applyAlignment="1">
      <alignment horizontal="center" vertical="top" wrapText="1"/>
    </xf>
    <xf numFmtId="164" fontId="12" fillId="0" borderId="108" xfId="0" applyNumberFormat="1" applyFont="1" applyBorder="1" applyAlignment="1">
      <alignment horizontal="center" vertical="top" wrapText="1"/>
    </xf>
    <xf numFmtId="164" fontId="12" fillId="0" borderId="115" xfId="0" applyNumberFormat="1" applyFont="1" applyBorder="1" applyAlignment="1">
      <alignment horizontal="center" vertical="top" wrapText="1"/>
    </xf>
    <xf numFmtId="164" fontId="12" fillId="0" borderId="119" xfId="0" applyNumberFormat="1" applyFont="1" applyBorder="1" applyAlignment="1">
      <alignment horizontal="center" vertical="top" wrapText="1"/>
    </xf>
    <xf numFmtId="0" fontId="8" fillId="0" borderId="120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" vertical="center" wrapText="1"/>
    </xf>
    <xf numFmtId="49" fontId="8" fillId="6" borderId="105" xfId="0" applyNumberFormat="1" applyFont="1" applyFill="1" applyBorder="1" applyAlignment="1">
      <alignment horizontal="right" vertical="top"/>
    </xf>
    <xf numFmtId="49" fontId="8" fillId="6" borderId="106" xfId="0" applyNumberFormat="1" applyFont="1" applyFill="1" applyBorder="1" applyAlignment="1">
      <alignment horizontal="right" vertical="top"/>
    </xf>
    <xf numFmtId="49" fontId="8" fillId="4" borderId="31" xfId="0" applyNumberFormat="1" applyFont="1" applyFill="1" applyBorder="1" applyAlignment="1">
      <alignment horizontal="left" vertical="top"/>
    </xf>
    <xf numFmtId="49" fontId="8" fillId="4" borderId="23" xfId="0" applyNumberFormat="1" applyFont="1" applyFill="1" applyBorder="1" applyAlignment="1">
      <alignment horizontal="left" vertical="top"/>
    </xf>
    <xf numFmtId="49" fontId="8" fillId="4" borderId="24" xfId="0" applyNumberFormat="1" applyFont="1" applyFill="1" applyBorder="1" applyAlignment="1">
      <alignment horizontal="left" vertical="top"/>
    </xf>
    <xf numFmtId="0" fontId="9" fillId="2" borderId="72" xfId="0" applyFont="1" applyFill="1" applyBorder="1" applyAlignment="1">
      <alignment horizontal="left" vertical="top" wrapText="1"/>
    </xf>
    <xf numFmtId="0" fontId="11" fillId="2" borderId="85" xfId="0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right" vertical="top"/>
    </xf>
    <xf numFmtId="49" fontId="8" fillId="4" borderId="77" xfId="0" applyNumberFormat="1" applyFont="1" applyFill="1" applyBorder="1" applyAlignment="1">
      <alignment horizontal="right" vertical="top"/>
    </xf>
    <xf numFmtId="49" fontId="8" fillId="4" borderId="3" xfId="0" applyNumberFormat="1" applyFont="1" applyFill="1" applyBorder="1" applyAlignment="1">
      <alignment horizontal="right" vertical="top"/>
    </xf>
    <xf numFmtId="49" fontId="9" fillId="0" borderId="88" xfId="0" applyNumberFormat="1" applyFont="1" applyBorder="1" applyAlignment="1">
      <alignment horizontal="center" vertical="center" textRotation="180" wrapText="1"/>
    </xf>
    <xf numFmtId="0" fontId="11" fillId="0" borderId="89" xfId="0" applyFont="1" applyBorder="1" applyAlignment="1">
      <alignment horizontal="center" vertical="center" textRotation="180" wrapText="1"/>
    </xf>
    <xf numFmtId="49" fontId="9" fillId="0" borderId="66" xfId="0" applyNumberFormat="1" applyFont="1" applyBorder="1" applyAlignment="1">
      <alignment horizontal="center" vertical="center" textRotation="180" wrapText="1"/>
    </xf>
    <xf numFmtId="0" fontId="11" fillId="0" borderId="90" xfId="0" applyFont="1" applyBorder="1" applyAlignment="1">
      <alignment horizontal="center" vertical="center" textRotation="180" wrapText="1"/>
    </xf>
    <xf numFmtId="49" fontId="8" fillId="0" borderId="8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12" fillId="0" borderId="72" xfId="0" applyFont="1" applyFill="1" applyBorder="1" applyAlignment="1">
      <alignment horizontal="left" vertical="top" wrapText="1"/>
    </xf>
    <xf numFmtId="0" fontId="12" fillId="0" borderId="91" xfId="0" applyFont="1" applyFill="1" applyBorder="1" applyAlignment="1">
      <alignment horizontal="left" vertical="top" wrapText="1"/>
    </xf>
    <xf numFmtId="0" fontId="15" fillId="0" borderId="91" xfId="0" applyFont="1" applyFill="1" applyBorder="1" applyAlignment="1">
      <alignment horizontal="left" vertical="top" wrapText="1"/>
    </xf>
    <xf numFmtId="0" fontId="15" fillId="0" borderId="85" xfId="0" applyFont="1" applyFill="1" applyBorder="1" applyAlignment="1">
      <alignment horizontal="left" vertical="top" wrapText="1"/>
    </xf>
    <xf numFmtId="49" fontId="2" fillId="0" borderId="86" xfId="0" applyNumberFormat="1" applyFont="1" applyBorder="1" applyAlignment="1">
      <alignment horizontal="center" vertical="top" textRotation="180"/>
    </xf>
    <xf numFmtId="49" fontId="2" fillId="0" borderId="49" xfId="0" applyNumberFormat="1" applyFont="1" applyBorder="1" applyAlignment="1">
      <alignment horizontal="center" vertical="top" textRotation="180"/>
    </xf>
    <xf numFmtId="49" fontId="2" fillId="0" borderId="87" xfId="0" applyNumberFormat="1" applyFont="1" applyBorder="1" applyAlignment="1">
      <alignment horizontal="center" vertical="top" textRotation="180"/>
    </xf>
    <xf numFmtId="49" fontId="8" fillId="3" borderId="12" xfId="0" applyNumberFormat="1" applyFont="1" applyFill="1" applyBorder="1" applyAlignment="1">
      <alignment horizontal="center" vertical="top"/>
    </xf>
    <xf numFmtId="49" fontId="8" fillId="4" borderId="13" xfId="0" applyNumberFormat="1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49" fontId="2" fillId="0" borderId="86" xfId="0" applyNumberFormat="1" applyFont="1" applyBorder="1" applyAlignment="1">
      <alignment horizontal="center" vertical="top" textRotation="180" wrapText="1"/>
    </xf>
    <xf numFmtId="49" fontId="2" fillId="0" borderId="49" xfId="0" applyNumberFormat="1" applyFont="1" applyBorder="1" applyAlignment="1">
      <alignment horizontal="center" vertical="top" textRotation="180" wrapText="1"/>
    </xf>
    <xf numFmtId="49" fontId="2" fillId="0" borderId="87" xfId="0" applyNumberFormat="1" applyFont="1" applyBorder="1" applyAlignment="1">
      <alignment horizontal="center" vertical="top" textRotation="180" wrapText="1"/>
    </xf>
    <xf numFmtId="0" fontId="8" fillId="3" borderId="23" xfId="0" applyFont="1" applyFill="1" applyBorder="1" applyAlignment="1">
      <alignment horizontal="left" vertical="top"/>
    </xf>
    <xf numFmtId="0" fontId="8" fillId="3" borderId="24" xfId="0" applyFont="1" applyFill="1" applyBorder="1" applyAlignment="1">
      <alignment horizontal="left" vertical="top"/>
    </xf>
    <xf numFmtId="0" fontId="9" fillId="0" borderId="126" xfId="0" applyNumberFormat="1" applyFont="1" applyBorder="1" applyAlignment="1">
      <alignment horizontal="center" vertical="center" textRotation="90" wrapText="1"/>
    </xf>
    <xf numFmtId="0" fontId="9" fillId="0" borderId="27" xfId="0" applyNumberFormat="1" applyFont="1" applyBorder="1" applyAlignment="1">
      <alignment horizontal="center" vertical="center" textRotation="90" wrapText="1"/>
    </xf>
    <xf numFmtId="0" fontId="9" fillId="0" borderId="127" xfId="0" applyNumberFormat="1" applyFont="1" applyBorder="1" applyAlignment="1">
      <alignment horizontal="center" vertical="center" textRotation="90" wrapText="1"/>
    </xf>
    <xf numFmtId="0" fontId="9" fillId="0" borderId="128" xfId="0" applyFont="1" applyBorder="1" applyAlignment="1">
      <alignment horizontal="center" vertical="center" textRotation="90" wrapText="1"/>
    </xf>
    <xf numFmtId="0" fontId="9" fillId="0" borderId="129" xfId="0" applyFont="1" applyBorder="1" applyAlignment="1">
      <alignment horizontal="center" vertical="center" textRotation="90" wrapText="1"/>
    </xf>
    <xf numFmtId="0" fontId="9" fillId="0" borderId="130" xfId="0" applyFont="1" applyBorder="1" applyAlignment="1">
      <alignment horizontal="center" vertical="center" textRotation="90" wrapText="1"/>
    </xf>
    <xf numFmtId="0" fontId="9" fillId="0" borderId="131" xfId="0" applyFont="1" applyBorder="1" applyAlignment="1">
      <alignment horizontal="center" vertical="center" textRotation="90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132" xfId="0" applyFont="1" applyBorder="1" applyAlignment="1">
      <alignment horizontal="center" vertical="center" textRotation="90" wrapText="1"/>
    </xf>
    <xf numFmtId="0" fontId="13" fillId="6" borderId="15" xfId="0" applyFont="1" applyFill="1" applyBorder="1" applyAlignment="1">
      <alignment horizontal="left" vertical="top" wrapText="1"/>
    </xf>
    <xf numFmtId="0" fontId="14" fillId="6" borderId="79" xfId="0" applyFont="1" applyFill="1" applyBorder="1" applyAlignment="1">
      <alignment horizontal="left" vertical="top" wrapText="1"/>
    </xf>
    <xf numFmtId="0" fontId="14" fillId="6" borderId="41" xfId="0" applyFont="1" applyFill="1" applyBorder="1" applyAlignment="1">
      <alignment horizontal="left" vertical="top" wrapText="1"/>
    </xf>
    <xf numFmtId="0" fontId="8" fillId="0" borderId="133" xfId="0" applyFont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 wrapText="1"/>
    </xf>
    <xf numFmtId="0" fontId="8" fillId="0" borderId="13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9" fillId="0" borderId="138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textRotation="90" wrapText="1"/>
    </xf>
    <xf numFmtId="0" fontId="9" fillId="0" borderId="82" xfId="0" applyFont="1" applyBorder="1" applyAlignment="1">
      <alignment horizontal="center" vertical="center" textRotation="90" wrapText="1"/>
    </xf>
    <xf numFmtId="0" fontId="9" fillId="0" borderId="134" xfId="0" applyFont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42" xfId="0" applyFont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43" xfId="0" applyFont="1" applyFill="1" applyBorder="1" applyAlignment="1">
      <alignment horizontal="center" vertical="center" textRotation="90" wrapText="1"/>
    </xf>
    <xf numFmtId="0" fontId="9" fillId="0" borderId="5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2" borderId="91" xfId="0" applyFont="1" applyFill="1" applyBorder="1" applyAlignment="1">
      <alignment horizontal="left" vertical="top" wrapText="1"/>
    </xf>
    <xf numFmtId="49" fontId="9" fillId="0" borderId="49" xfId="0" applyNumberFormat="1" applyFont="1" applyBorder="1" applyAlignment="1">
      <alignment horizontal="center" vertical="top" textRotation="180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42" xfId="0" applyFont="1" applyBorder="1" applyAlignment="1">
      <alignment horizontal="center" vertical="center" wrapText="1"/>
    </xf>
    <xf numFmtId="0" fontId="9" fillId="0" borderId="144" xfId="0" applyFont="1" applyBorder="1" applyAlignment="1">
      <alignment horizontal="center" vertical="center" textRotation="90" wrapText="1"/>
    </xf>
    <xf numFmtId="0" fontId="9" fillId="0" borderId="145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34" xfId="0" applyBorder="1" applyAlignment="1">
      <alignment wrapText="1"/>
    </xf>
    <xf numFmtId="0" fontId="10" fillId="0" borderId="14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2"/>
  <sheetViews>
    <sheetView tabSelected="1" view="pageLayout" topLeftCell="A142" zoomScaleNormal="110" zoomScaleSheetLayoutView="70" workbookViewId="0">
      <selection activeCell="I145" sqref="I145"/>
    </sheetView>
  </sheetViews>
  <sheetFormatPr defaultRowHeight="11.25"/>
  <cols>
    <col min="1" max="1" width="3.28515625" style="2" customWidth="1"/>
    <col min="2" max="2" width="4.5703125" style="2" customWidth="1"/>
    <col min="3" max="3" width="4" style="2" customWidth="1"/>
    <col min="4" max="4" width="31" style="2" customWidth="1"/>
    <col min="5" max="5" width="4.7109375" style="2" customWidth="1"/>
    <col min="6" max="6" width="5.85546875" style="3" customWidth="1"/>
    <col min="7" max="7" width="4.7109375" style="2" customWidth="1"/>
    <col min="8" max="8" width="7.85546875" style="4" customWidth="1"/>
    <col min="9" max="9" width="7" style="2" customWidth="1"/>
    <col min="10" max="10" width="6.85546875" style="2" customWidth="1"/>
    <col min="11" max="11" width="8.28515625" style="2" customWidth="1"/>
    <col min="12" max="12" width="7.5703125" style="2" customWidth="1"/>
    <col min="13" max="13" width="6.7109375" style="2" customWidth="1"/>
    <col min="14" max="16" width="6.42578125" style="2" customWidth="1"/>
    <col min="17" max="18" width="6.7109375" style="2" customWidth="1"/>
    <col min="19" max="19" width="6.5703125" style="2" customWidth="1"/>
    <col min="20" max="20" width="6.85546875" style="2" customWidth="1"/>
    <col min="21" max="21" width="6.7109375" style="2" customWidth="1"/>
    <col min="22" max="22" width="7" style="2" customWidth="1"/>
    <col min="23" max="23" width="7.140625" style="2" customWidth="1"/>
    <col min="24" max="24" width="7.5703125" style="2" customWidth="1"/>
    <col min="25" max="25" width="10.7109375" style="2" customWidth="1"/>
    <col min="26" max="26" width="7.7109375" style="8" customWidth="1"/>
    <col min="27" max="27" width="7.28515625" style="2" customWidth="1"/>
    <col min="28" max="28" width="7.7109375" style="2" customWidth="1"/>
    <col min="29" max="16384" width="9.140625" style="1"/>
  </cols>
  <sheetData>
    <row r="1" spans="1:33" ht="18" customHeight="1">
      <c r="A1" s="543"/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G1" s="9"/>
    </row>
    <row r="2" spans="1:33" ht="33" customHeight="1">
      <c r="A2" s="663" t="s">
        <v>129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  <c r="AB2" s="664"/>
    </row>
    <row r="3" spans="1:33" ht="14.25" customHeight="1">
      <c r="A3" s="674" t="s">
        <v>128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19"/>
      <c r="AE3" s="19"/>
      <c r="AF3" s="19"/>
    </row>
    <row r="4" spans="1:33" ht="12" customHeight="1" thickBot="1">
      <c r="Z4" s="544" t="s">
        <v>26</v>
      </c>
      <c r="AA4" s="544"/>
    </row>
    <row r="5" spans="1:33" ht="45" customHeight="1" thickTop="1">
      <c r="A5" s="665" t="s">
        <v>0</v>
      </c>
      <c r="B5" s="668" t="s">
        <v>1</v>
      </c>
      <c r="C5" s="668" t="s">
        <v>2</v>
      </c>
      <c r="D5" s="671" t="s">
        <v>3</v>
      </c>
      <c r="E5" s="644" t="s">
        <v>4</v>
      </c>
      <c r="F5" s="650" t="s">
        <v>5</v>
      </c>
      <c r="G5" s="650" t="s">
        <v>24</v>
      </c>
      <c r="H5" s="647" t="s">
        <v>6</v>
      </c>
      <c r="I5" s="656" t="s">
        <v>36</v>
      </c>
      <c r="J5" s="657"/>
      <c r="K5" s="657"/>
      <c r="L5" s="658"/>
      <c r="M5" s="661" t="s">
        <v>35</v>
      </c>
      <c r="N5" s="657"/>
      <c r="O5" s="657"/>
      <c r="P5" s="662"/>
      <c r="Q5" s="661" t="s">
        <v>37</v>
      </c>
      <c r="R5" s="657"/>
      <c r="S5" s="657"/>
      <c r="T5" s="662"/>
      <c r="U5" s="661" t="s">
        <v>38</v>
      </c>
      <c r="V5" s="657"/>
      <c r="W5" s="657"/>
      <c r="X5" s="662"/>
      <c r="Y5" s="659" t="s">
        <v>23</v>
      </c>
      <c r="Z5" s="659"/>
      <c r="AA5" s="659"/>
      <c r="AB5" s="660"/>
    </row>
    <row r="6" spans="1:33" ht="24.75" customHeight="1">
      <c r="A6" s="666"/>
      <c r="B6" s="669"/>
      <c r="C6" s="669"/>
      <c r="D6" s="672"/>
      <c r="E6" s="645"/>
      <c r="F6" s="651"/>
      <c r="G6" s="651"/>
      <c r="H6" s="648"/>
      <c r="I6" s="688" t="s">
        <v>7</v>
      </c>
      <c r="J6" s="679" t="s">
        <v>8</v>
      </c>
      <c r="K6" s="679"/>
      <c r="L6" s="677" t="s">
        <v>27</v>
      </c>
      <c r="M6" s="675" t="s">
        <v>7</v>
      </c>
      <c r="N6" s="679" t="s">
        <v>8</v>
      </c>
      <c r="O6" s="679"/>
      <c r="P6" s="677" t="s">
        <v>27</v>
      </c>
      <c r="Q6" s="675" t="s">
        <v>7</v>
      </c>
      <c r="R6" s="679" t="s">
        <v>8</v>
      </c>
      <c r="S6" s="679"/>
      <c r="T6" s="677" t="s">
        <v>27</v>
      </c>
      <c r="U6" s="675" t="s">
        <v>7</v>
      </c>
      <c r="V6" s="679" t="s">
        <v>8</v>
      </c>
      <c r="W6" s="679"/>
      <c r="X6" s="677" t="s">
        <v>27</v>
      </c>
      <c r="Y6" s="686" t="s">
        <v>12</v>
      </c>
      <c r="Z6" s="680" t="s">
        <v>25</v>
      </c>
      <c r="AA6" s="680"/>
      <c r="AB6" s="681"/>
    </row>
    <row r="7" spans="1:33" ht="141" customHeight="1" thickBot="1">
      <c r="A7" s="667"/>
      <c r="B7" s="670"/>
      <c r="C7" s="670"/>
      <c r="D7" s="673"/>
      <c r="E7" s="646"/>
      <c r="F7" s="652"/>
      <c r="G7" s="652"/>
      <c r="H7" s="649"/>
      <c r="I7" s="689"/>
      <c r="J7" s="23" t="s">
        <v>7</v>
      </c>
      <c r="K7" s="24" t="s">
        <v>13</v>
      </c>
      <c r="L7" s="678"/>
      <c r="M7" s="676"/>
      <c r="N7" s="22" t="s">
        <v>7</v>
      </c>
      <c r="O7" s="24" t="s">
        <v>13</v>
      </c>
      <c r="P7" s="678"/>
      <c r="Q7" s="676"/>
      <c r="R7" s="22" t="s">
        <v>7</v>
      </c>
      <c r="S7" s="24" t="s">
        <v>13</v>
      </c>
      <c r="T7" s="678"/>
      <c r="U7" s="676"/>
      <c r="V7" s="22" t="s">
        <v>7</v>
      </c>
      <c r="W7" s="24" t="s">
        <v>13</v>
      </c>
      <c r="X7" s="678"/>
      <c r="Y7" s="687"/>
      <c r="Z7" s="25" t="s">
        <v>39</v>
      </c>
      <c r="AA7" s="25" t="s">
        <v>40</v>
      </c>
      <c r="AB7" s="131" t="s">
        <v>41</v>
      </c>
    </row>
    <row r="8" spans="1:33" ht="21.75" customHeight="1" thickTop="1" thickBot="1">
      <c r="A8" s="653" t="s">
        <v>42</v>
      </c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5"/>
      <c r="AD8" s="9"/>
    </row>
    <row r="9" spans="1:33" ht="21.75" customHeight="1" thickBot="1">
      <c r="A9" s="26" t="s">
        <v>9</v>
      </c>
      <c r="B9" s="495" t="s">
        <v>43</v>
      </c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3"/>
    </row>
    <row r="10" spans="1:33" ht="14.25" customHeight="1" thickBot="1">
      <c r="A10" s="27" t="s">
        <v>9</v>
      </c>
      <c r="B10" s="28" t="s">
        <v>9</v>
      </c>
      <c r="C10" s="493" t="s">
        <v>44</v>
      </c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4"/>
    </row>
    <row r="11" spans="1:33" ht="14.25" customHeight="1">
      <c r="A11" s="508" t="s">
        <v>9</v>
      </c>
      <c r="B11" s="511" t="s">
        <v>9</v>
      </c>
      <c r="C11" s="466" t="s">
        <v>9</v>
      </c>
      <c r="D11" s="538" t="s">
        <v>45</v>
      </c>
      <c r="E11" s="639" t="s">
        <v>48</v>
      </c>
      <c r="F11" s="631" t="s">
        <v>47</v>
      </c>
      <c r="G11" s="484" t="s">
        <v>46</v>
      </c>
      <c r="H11" s="239" t="s">
        <v>140</v>
      </c>
      <c r="I11" s="30">
        <v>29</v>
      </c>
      <c r="J11" s="31"/>
      <c r="K11" s="31"/>
      <c r="L11" s="32">
        <v>29</v>
      </c>
      <c r="M11" s="33"/>
      <c r="N11" s="34"/>
      <c r="O11" s="34"/>
      <c r="P11" s="35"/>
      <c r="Q11" s="139"/>
      <c r="R11" s="140"/>
      <c r="S11" s="140"/>
      <c r="T11" s="141"/>
      <c r="U11" s="30"/>
      <c r="V11" s="31"/>
      <c r="W11" s="31"/>
      <c r="X11" s="32"/>
      <c r="Y11" s="563" t="s">
        <v>164</v>
      </c>
      <c r="Z11" s="36"/>
      <c r="AA11" s="555">
        <v>1</v>
      </c>
      <c r="AB11" s="537"/>
    </row>
    <row r="12" spans="1:33" ht="14.25" customHeight="1">
      <c r="A12" s="509"/>
      <c r="B12" s="512"/>
      <c r="C12" s="467"/>
      <c r="D12" s="637"/>
      <c r="E12" s="640"/>
      <c r="F12" s="632"/>
      <c r="G12" s="488"/>
      <c r="H12" s="240" t="s">
        <v>97</v>
      </c>
      <c r="I12" s="39"/>
      <c r="J12" s="40"/>
      <c r="K12" s="40"/>
      <c r="L12" s="41"/>
      <c r="M12" s="42">
        <v>3.5</v>
      </c>
      <c r="N12" s="43"/>
      <c r="O12" s="43"/>
      <c r="P12" s="44">
        <v>3.5</v>
      </c>
      <c r="Q12" s="142">
        <v>80.400000000000006</v>
      </c>
      <c r="R12" s="143"/>
      <c r="S12" s="143"/>
      <c r="T12" s="144">
        <v>80.400000000000006</v>
      </c>
      <c r="U12" s="39"/>
      <c r="V12" s="40"/>
      <c r="W12" s="40"/>
      <c r="X12" s="41"/>
      <c r="Y12" s="638"/>
      <c r="Z12" s="554"/>
      <c r="AA12" s="462"/>
      <c r="AB12" s="465"/>
    </row>
    <row r="13" spans="1:33" ht="16.5" customHeight="1">
      <c r="A13" s="634"/>
      <c r="B13" s="635"/>
      <c r="C13" s="636"/>
      <c r="D13" s="637"/>
      <c r="E13" s="640"/>
      <c r="F13" s="632"/>
      <c r="G13" s="488"/>
      <c r="H13" s="241" t="s">
        <v>98</v>
      </c>
      <c r="I13" s="45"/>
      <c r="J13" s="46"/>
      <c r="K13" s="46"/>
      <c r="L13" s="47"/>
      <c r="M13" s="48"/>
      <c r="N13" s="49"/>
      <c r="O13" s="49"/>
      <c r="P13" s="50"/>
      <c r="Q13" s="145">
        <v>455.6</v>
      </c>
      <c r="R13" s="146"/>
      <c r="S13" s="146"/>
      <c r="T13" s="147">
        <v>455.6</v>
      </c>
      <c r="U13" s="45"/>
      <c r="V13" s="46"/>
      <c r="W13" s="46"/>
      <c r="X13" s="47"/>
      <c r="Y13" s="638"/>
      <c r="Z13" s="462"/>
      <c r="AA13" s="462"/>
      <c r="AB13" s="465"/>
      <c r="AE13" s="5"/>
    </row>
    <row r="14" spans="1:33" ht="16.5" customHeight="1">
      <c r="A14" s="634"/>
      <c r="B14" s="635"/>
      <c r="C14" s="636"/>
      <c r="D14" s="637"/>
      <c r="E14" s="640"/>
      <c r="F14" s="632"/>
      <c r="G14" s="488"/>
      <c r="H14" s="241" t="s">
        <v>130</v>
      </c>
      <c r="I14" s="45"/>
      <c r="J14" s="46"/>
      <c r="K14" s="46"/>
      <c r="L14" s="47"/>
      <c r="M14" s="48">
        <v>1.4</v>
      </c>
      <c r="N14" s="49"/>
      <c r="O14" s="49"/>
      <c r="P14" s="50">
        <v>1.4</v>
      </c>
      <c r="Q14" s="145"/>
      <c r="R14" s="146"/>
      <c r="S14" s="146"/>
      <c r="T14" s="147"/>
      <c r="U14" s="45"/>
      <c r="V14" s="46"/>
      <c r="W14" s="46"/>
      <c r="X14" s="47"/>
      <c r="Y14" s="638"/>
      <c r="Z14" s="462"/>
      <c r="AA14" s="462"/>
      <c r="AB14" s="465"/>
      <c r="AE14" s="5"/>
    </row>
    <row r="15" spans="1:33" ht="24" customHeight="1" thickBot="1">
      <c r="A15" s="510"/>
      <c r="B15" s="513"/>
      <c r="C15" s="468"/>
      <c r="D15" s="539"/>
      <c r="E15" s="641"/>
      <c r="F15" s="633"/>
      <c r="G15" s="485"/>
      <c r="H15" s="53" t="s">
        <v>7</v>
      </c>
      <c r="I15" s="54">
        <v>29</v>
      </c>
      <c r="J15" s="55"/>
      <c r="K15" s="55"/>
      <c r="L15" s="56">
        <v>29</v>
      </c>
      <c r="M15" s="54">
        <v>4.9000000000000004</v>
      </c>
      <c r="N15" s="55"/>
      <c r="O15" s="55"/>
      <c r="P15" s="56">
        <v>4.9000000000000004</v>
      </c>
      <c r="Q15" s="54">
        <v>536</v>
      </c>
      <c r="R15" s="55"/>
      <c r="S15" s="55"/>
      <c r="T15" s="56">
        <v>536</v>
      </c>
      <c r="U15" s="54"/>
      <c r="V15" s="55"/>
      <c r="W15" s="55"/>
      <c r="X15" s="56"/>
      <c r="Y15" s="564"/>
      <c r="Z15" s="424"/>
      <c r="AA15" s="424"/>
      <c r="AB15" s="426"/>
      <c r="AC15" s="6"/>
      <c r="AE15" s="5"/>
    </row>
    <row r="16" spans="1:33" ht="14.25" customHeight="1">
      <c r="A16" s="37" t="s">
        <v>9</v>
      </c>
      <c r="B16" s="38" t="s">
        <v>9</v>
      </c>
      <c r="C16" s="625" t="s">
        <v>49</v>
      </c>
      <c r="D16" s="627" t="s">
        <v>50</v>
      </c>
      <c r="E16" s="631" t="s">
        <v>47</v>
      </c>
      <c r="F16" s="631" t="s">
        <v>47</v>
      </c>
      <c r="G16" s="484" t="s">
        <v>46</v>
      </c>
      <c r="H16" s="57" t="s">
        <v>97</v>
      </c>
      <c r="I16" s="58">
        <v>9.6999999999999993</v>
      </c>
      <c r="J16" s="59"/>
      <c r="K16" s="59"/>
      <c r="L16" s="276">
        <v>9.6999999999999993</v>
      </c>
      <c r="M16" s="411"/>
      <c r="N16" s="34"/>
      <c r="O16" s="34"/>
      <c r="P16" s="412"/>
      <c r="Q16" s="139"/>
      <c r="R16" s="140"/>
      <c r="S16" s="140"/>
      <c r="T16" s="141"/>
      <c r="U16" s="58"/>
      <c r="V16" s="59"/>
      <c r="W16" s="59"/>
      <c r="X16" s="60"/>
      <c r="Y16" s="450" t="s">
        <v>186</v>
      </c>
      <c r="Z16" s="423">
        <v>1</v>
      </c>
      <c r="AA16" s="423"/>
      <c r="AB16" s="425"/>
    </row>
    <row r="17" spans="1:31" ht="14.25" customHeight="1">
      <c r="A17" s="37"/>
      <c r="B17" s="38"/>
      <c r="C17" s="467"/>
      <c r="D17" s="628"/>
      <c r="E17" s="632"/>
      <c r="F17" s="632"/>
      <c r="G17" s="488"/>
      <c r="H17" s="410" t="s">
        <v>130</v>
      </c>
      <c r="I17" s="407"/>
      <c r="J17" s="408"/>
      <c r="K17" s="408"/>
      <c r="L17" s="409"/>
      <c r="M17" s="413">
        <v>6.3</v>
      </c>
      <c r="N17" s="414"/>
      <c r="O17" s="414"/>
      <c r="P17" s="415">
        <v>6.3</v>
      </c>
      <c r="Q17" s="392"/>
      <c r="R17" s="303"/>
      <c r="S17" s="303"/>
      <c r="T17" s="383"/>
      <c r="U17" s="418"/>
      <c r="V17" s="419"/>
      <c r="W17" s="419"/>
      <c r="X17" s="420"/>
      <c r="Y17" s="451"/>
      <c r="Z17" s="502"/>
      <c r="AA17" s="502"/>
      <c r="AB17" s="507"/>
    </row>
    <row r="18" spans="1:31" ht="14.25" customHeight="1">
      <c r="A18" s="37"/>
      <c r="B18" s="38"/>
      <c r="C18" s="467"/>
      <c r="D18" s="628"/>
      <c r="E18" s="632"/>
      <c r="F18" s="632"/>
      <c r="G18" s="488"/>
      <c r="H18" s="261" t="s">
        <v>143</v>
      </c>
      <c r="I18" s="392">
        <v>9.6999999999999993</v>
      </c>
      <c r="J18" s="303"/>
      <c r="K18" s="303"/>
      <c r="L18" s="382">
        <v>9.6999999999999993</v>
      </c>
      <c r="M18" s="416"/>
      <c r="N18" s="414"/>
      <c r="O18" s="414"/>
      <c r="P18" s="417"/>
      <c r="Q18" s="392"/>
      <c r="R18" s="303"/>
      <c r="S18" s="303"/>
      <c r="T18" s="383"/>
      <c r="U18" s="418"/>
      <c r="V18" s="419"/>
      <c r="W18" s="419"/>
      <c r="X18" s="420"/>
      <c r="Y18" s="451"/>
      <c r="Z18" s="502"/>
      <c r="AA18" s="502"/>
      <c r="AB18" s="507"/>
    </row>
    <row r="19" spans="1:31" ht="14.25" customHeight="1">
      <c r="A19" s="37"/>
      <c r="B19" s="38"/>
      <c r="C19" s="467"/>
      <c r="D19" s="629"/>
      <c r="E19" s="632"/>
      <c r="F19" s="632"/>
      <c r="G19" s="488"/>
      <c r="H19" s="61" t="s">
        <v>98</v>
      </c>
      <c r="I19" s="142">
        <v>109.8</v>
      </c>
      <c r="J19" s="143"/>
      <c r="K19" s="143"/>
      <c r="L19" s="265">
        <v>109.8</v>
      </c>
      <c r="M19" s="416"/>
      <c r="N19" s="414"/>
      <c r="O19" s="414"/>
      <c r="P19" s="417"/>
      <c r="Q19" s="392"/>
      <c r="R19" s="303"/>
      <c r="S19" s="303"/>
      <c r="T19" s="383"/>
      <c r="U19" s="418"/>
      <c r="V19" s="419"/>
      <c r="W19" s="419"/>
      <c r="X19" s="420"/>
      <c r="Y19" s="451"/>
      <c r="Z19" s="502"/>
      <c r="AA19" s="502"/>
      <c r="AB19" s="507"/>
    </row>
    <row r="20" spans="1:31" ht="24.75" customHeight="1" thickBot="1">
      <c r="A20" s="37"/>
      <c r="B20" s="38"/>
      <c r="C20" s="626"/>
      <c r="D20" s="630"/>
      <c r="E20" s="633"/>
      <c r="F20" s="633"/>
      <c r="G20" s="485"/>
      <c r="H20" s="53" t="s">
        <v>7</v>
      </c>
      <c r="I20" s="54">
        <v>129.19999999999999</v>
      </c>
      <c r="J20" s="55"/>
      <c r="K20" s="55"/>
      <c r="L20" s="266">
        <v>129.19999999999999</v>
      </c>
      <c r="M20" s="54">
        <v>6.3</v>
      </c>
      <c r="N20" s="55"/>
      <c r="O20" s="55"/>
      <c r="P20" s="56">
        <v>6.3</v>
      </c>
      <c r="Q20" s="54"/>
      <c r="R20" s="55"/>
      <c r="S20" s="55"/>
      <c r="T20" s="56"/>
      <c r="U20" s="54"/>
      <c r="V20" s="55"/>
      <c r="W20" s="55"/>
      <c r="X20" s="56"/>
      <c r="Y20" s="452"/>
      <c r="Z20" s="535"/>
      <c r="AA20" s="535"/>
      <c r="AB20" s="536"/>
    </row>
    <row r="21" spans="1:31" ht="24.75" customHeight="1">
      <c r="A21" s="508" t="s">
        <v>9</v>
      </c>
      <c r="B21" s="511" t="s">
        <v>9</v>
      </c>
      <c r="C21" s="466" t="s">
        <v>77</v>
      </c>
      <c r="D21" s="538" t="s">
        <v>151</v>
      </c>
      <c r="E21" s="478" t="s">
        <v>99</v>
      </c>
      <c r="F21" s="541" t="s">
        <v>99</v>
      </c>
      <c r="G21" s="484" t="s">
        <v>80</v>
      </c>
      <c r="H21" s="29" t="s">
        <v>130</v>
      </c>
      <c r="I21" s="30">
        <v>5.8</v>
      </c>
      <c r="J21" s="31"/>
      <c r="K21" s="31"/>
      <c r="L21" s="32">
        <v>5.8</v>
      </c>
      <c r="M21" s="314"/>
      <c r="N21" s="315"/>
      <c r="O21" s="315"/>
      <c r="P21" s="316"/>
      <c r="Q21" s="139">
        <v>50</v>
      </c>
      <c r="R21" s="140"/>
      <c r="S21" s="140"/>
      <c r="T21" s="141">
        <v>50</v>
      </c>
      <c r="U21" s="30">
        <v>50</v>
      </c>
      <c r="V21" s="31"/>
      <c r="W21" s="31"/>
      <c r="X21" s="32">
        <v>50</v>
      </c>
      <c r="Y21" s="563" t="s">
        <v>179</v>
      </c>
      <c r="Z21" s="36"/>
      <c r="AA21" s="555"/>
      <c r="AB21" s="537">
        <v>1</v>
      </c>
    </row>
    <row r="22" spans="1:31" ht="60.75" customHeight="1" thickBot="1">
      <c r="A22" s="510"/>
      <c r="B22" s="513"/>
      <c r="C22" s="468"/>
      <c r="D22" s="539"/>
      <c r="E22" s="540"/>
      <c r="F22" s="542"/>
      <c r="G22" s="485"/>
      <c r="H22" s="53" t="s">
        <v>7</v>
      </c>
      <c r="I22" s="54">
        <v>5.8</v>
      </c>
      <c r="J22" s="55"/>
      <c r="K22" s="55"/>
      <c r="L22" s="56">
        <v>5.8</v>
      </c>
      <c r="M22" s="317"/>
      <c r="N22" s="318"/>
      <c r="O22" s="318"/>
      <c r="P22" s="319"/>
      <c r="Q22" s="54">
        <v>50</v>
      </c>
      <c r="R22" s="55"/>
      <c r="S22" s="55"/>
      <c r="T22" s="56">
        <v>50</v>
      </c>
      <c r="U22" s="54">
        <v>50</v>
      </c>
      <c r="V22" s="55"/>
      <c r="W22" s="55"/>
      <c r="X22" s="56">
        <v>50</v>
      </c>
      <c r="Y22" s="564"/>
      <c r="Z22" s="421"/>
      <c r="AA22" s="424"/>
      <c r="AB22" s="426"/>
    </row>
    <row r="23" spans="1:31" ht="21" customHeight="1" thickBot="1">
      <c r="A23" s="27" t="s">
        <v>9</v>
      </c>
      <c r="B23" s="91" t="s">
        <v>9</v>
      </c>
      <c r="C23" s="619" t="s">
        <v>28</v>
      </c>
      <c r="D23" s="620"/>
      <c r="E23" s="620"/>
      <c r="F23" s="620"/>
      <c r="G23" s="620"/>
      <c r="H23" s="620"/>
      <c r="I23" s="92">
        <f>SUM(I15+I20+I22)</f>
        <v>164</v>
      </c>
      <c r="J23" s="64"/>
      <c r="K23" s="93"/>
      <c r="L23" s="94">
        <f>SUM(L15+L20+L22)</f>
        <v>164</v>
      </c>
      <c r="M23" s="92">
        <f>SUM(M20+M15)</f>
        <v>11.2</v>
      </c>
      <c r="N23" s="64"/>
      <c r="O23" s="93"/>
      <c r="P23" s="94">
        <f>SUM(P20+P15)</f>
        <v>11.2</v>
      </c>
      <c r="Q23" s="63">
        <f>SUM(Q22+Q15)</f>
        <v>586</v>
      </c>
      <c r="R23" s="64"/>
      <c r="S23" s="64"/>
      <c r="T23" s="65">
        <f>SUM(T15,T22)</f>
        <v>586</v>
      </c>
      <c r="U23" s="92">
        <f>SUM(U22+U20)</f>
        <v>50</v>
      </c>
      <c r="V23" s="64"/>
      <c r="W23" s="93"/>
      <c r="X23" s="94">
        <f>SUM(X22+X20)</f>
        <v>50</v>
      </c>
      <c r="Y23" s="66"/>
      <c r="Z23" s="67"/>
      <c r="AA23" s="67"/>
      <c r="AB23" s="68"/>
    </row>
    <row r="24" spans="1:31" ht="15.75" customHeight="1" thickBot="1">
      <c r="A24" s="27" t="s">
        <v>9</v>
      </c>
      <c r="B24" s="28" t="s">
        <v>10</v>
      </c>
      <c r="C24" s="613" t="s">
        <v>188</v>
      </c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614"/>
      <c r="W24" s="614"/>
      <c r="X24" s="614"/>
      <c r="Y24" s="614"/>
      <c r="Z24" s="614"/>
      <c r="AA24" s="614"/>
      <c r="AB24" s="615"/>
    </row>
    <row r="25" spans="1:31" ht="24" customHeight="1">
      <c r="A25" s="508" t="s">
        <v>9</v>
      </c>
      <c r="B25" s="511" t="s">
        <v>10</v>
      </c>
      <c r="C25" s="466" t="s">
        <v>9</v>
      </c>
      <c r="D25" s="469" t="s">
        <v>51</v>
      </c>
      <c r="E25" s="435" t="s">
        <v>52</v>
      </c>
      <c r="F25" s="446" t="s">
        <v>52</v>
      </c>
      <c r="G25" s="437" t="s">
        <v>53</v>
      </c>
      <c r="H25" s="356" t="s">
        <v>130</v>
      </c>
      <c r="I25" s="283">
        <v>386.4</v>
      </c>
      <c r="J25" s="284">
        <v>386.4</v>
      </c>
      <c r="K25" s="402">
        <v>244.9</v>
      </c>
      <c r="L25" s="285"/>
      <c r="M25" s="357">
        <v>443</v>
      </c>
      <c r="N25" s="358">
        <v>413</v>
      </c>
      <c r="O25" s="358">
        <v>267.39999999999998</v>
      </c>
      <c r="P25" s="359">
        <v>30</v>
      </c>
      <c r="Q25" s="360">
        <v>462.5</v>
      </c>
      <c r="R25" s="284">
        <v>462.5</v>
      </c>
      <c r="S25" s="284">
        <v>282.3</v>
      </c>
      <c r="T25" s="361"/>
      <c r="U25" s="362">
        <v>462.5</v>
      </c>
      <c r="V25" s="363">
        <v>462.5</v>
      </c>
      <c r="W25" s="374">
        <v>282.3</v>
      </c>
      <c r="X25" s="364"/>
      <c r="Y25" s="331" t="s">
        <v>165</v>
      </c>
      <c r="Z25" s="333">
        <v>48.5</v>
      </c>
      <c r="AA25" s="332" t="s">
        <v>155</v>
      </c>
      <c r="AB25" s="334">
        <v>50</v>
      </c>
      <c r="AE25" s="5"/>
    </row>
    <row r="26" spans="1:31" ht="24" customHeight="1">
      <c r="A26" s="509"/>
      <c r="B26" s="512"/>
      <c r="C26" s="467"/>
      <c r="D26" s="470"/>
      <c r="E26" s="459"/>
      <c r="F26" s="447"/>
      <c r="G26" s="449"/>
      <c r="H26" s="250" t="s">
        <v>184</v>
      </c>
      <c r="I26" s="286">
        <v>13.9</v>
      </c>
      <c r="J26" s="287">
        <v>13.9</v>
      </c>
      <c r="K26" s="287">
        <v>10.6</v>
      </c>
      <c r="L26" s="288"/>
      <c r="M26" s="365"/>
      <c r="N26" s="366"/>
      <c r="O26" s="366"/>
      <c r="P26" s="367"/>
      <c r="Q26" s="368"/>
      <c r="R26" s="287"/>
      <c r="S26" s="287"/>
      <c r="T26" s="369"/>
      <c r="U26" s="370"/>
      <c r="V26" s="371"/>
      <c r="W26" s="372"/>
      <c r="X26" s="373"/>
      <c r="Y26" s="704" t="s">
        <v>185</v>
      </c>
      <c r="Z26" s="690" t="s">
        <v>166</v>
      </c>
      <c r="AA26" s="690" t="s">
        <v>167</v>
      </c>
      <c r="AB26" s="693" t="s">
        <v>168</v>
      </c>
      <c r="AE26" s="5"/>
    </row>
    <row r="27" spans="1:31" ht="20.25" customHeight="1">
      <c r="A27" s="509"/>
      <c r="B27" s="512"/>
      <c r="C27" s="467"/>
      <c r="D27" s="470"/>
      <c r="E27" s="459"/>
      <c r="F27" s="447"/>
      <c r="G27" s="449"/>
      <c r="H27" s="77" t="s">
        <v>144</v>
      </c>
      <c r="I27" s="296">
        <v>1.7</v>
      </c>
      <c r="J27" s="297">
        <v>1.7</v>
      </c>
      <c r="K27" s="297"/>
      <c r="L27" s="298"/>
      <c r="M27" s="262">
        <f>SUM(N27+P27)</f>
        <v>1.7</v>
      </c>
      <c r="N27" s="83">
        <v>1.7</v>
      </c>
      <c r="O27" s="83"/>
      <c r="P27" s="84"/>
      <c r="Q27" s="153">
        <v>1.5</v>
      </c>
      <c r="R27" s="154">
        <v>1.5</v>
      </c>
      <c r="S27" s="154"/>
      <c r="T27" s="155"/>
      <c r="U27" s="340">
        <v>1.5</v>
      </c>
      <c r="V27" s="341">
        <v>1.5</v>
      </c>
      <c r="W27" s="340"/>
      <c r="X27" s="81"/>
      <c r="Y27" s="483"/>
      <c r="Z27" s="462"/>
      <c r="AA27" s="691"/>
      <c r="AB27" s="465"/>
      <c r="AE27" s="5"/>
    </row>
    <row r="28" spans="1:31" ht="33.75" customHeight="1" thickBot="1">
      <c r="A28" s="510"/>
      <c r="B28" s="513"/>
      <c r="C28" s="468"/>
      <c r="D28" s="471"/>
      <c r="E28" s="534"/>
      <c r="F28" s="448"/>
      <c r="G28" s="438"/>
      <c r="H28" s="87" t="s">
        <v>7</v>
      </c>
      <c r="I28" s="346">
        <f>SUM(I25,I26,I27)</f>
        <v>401.99999999999994</v>
      </c>
      <c r="J28" s="347">
        <f>SUM(J25,J26,J27)</f>
        <v>401.99999999999994</v>
      </c>
      <c r="K28" s="422">
        <f>SUM(K25,K26)</f>
        <v>255.5</v>
      </c>
      <c r="L28" s="348">
        <f>SUM(L24)</f>
        <v>0</v>
      </c>
      <c r="M28" s="349">
        <f>SUM(M25+M27)</f>
        <v>444.7</v>
      </c>
      <c r="N28" s="349">
        <f>SUM(N25+N27+N29)</f>
        <v>414.7</v>
      </c>
      <c r="O28" s="349">
        <f>SUM(O25+O27+O29)</f>
        <v>267.39999999999998</v>
      </c>
      <c r="P28" s="350">
        <f>SUM(P25+P27+P29)</f>
        <v>30</v>
      </c>
      <c r="Q28" s="351">
        <f t="shared" ref="Q28:X28" si="0">SUM(Q25+Q27)</f>
        <v>464</v>
      </c>
      <c r="R28" s="347">
        <f t="shared" si="0"/>
        <v>464</v>
      </c>
      <c r="S28" s="347">
        <f t="shared" si="0"/>
        <v>282.3</v>
      </c>
      <c r="T28" s="348">
        <f t="shared" si="0"/>
        <v>0</v>
      </c>
      <c r="U28" s="349">
        <f t="shared" si="0"/>
        <v>464</v>
      </c>
      <c r="V28" s="347">
        <f t="shared" si="0"/>
        <v>464</v>
      </c>
      <c r="W28" s="349">
        <f t="shared" si="0"/>
        <v>282.3</v>
      </c>
      <c r="X28" s="348">
        <f t="shared" si="0"/>
        <v>0</v>
      </c>
      <c r="Y28" s="442"/>
      <c r="Z28" s="424"/>
      <c r="AA28" s="692"/>
      <c r="AB28" s="426"/>
      <c r="AE28" s="5"/>
    </row>
    <row r="29" spans="1:31" ht="19.5" customHeight="1" thickBot="1">
      <c r="A29" s="37"/>
      <c r="B29" s="38"/>
      <c r="C29" s="134"/>
      <c r="D29" s="135" t="s">
        <v>58</v>
      </c>
      <c r="E29" s="174"/>
      <c r="F29" s="175"/>
      <c r="G29" s="176"/>
      <c r="H29" s="156"/>
      <c r="I29" s="289"/>
      <c r="J29" s="290"/>
      <c r="K29" s="339"/>
      <c r="L29" s="291"/>
      <c r="M29" s="268">
        <f>SUM(N29+P29)</f>
        <v>0</v>
      </c>
      <c r="N29" s="269"/>
      <c r="O29" s="268"/>
      <c r="P29" s="272"/>
      <c r="Q29" s="160"/>
      <c r="R29" s="161"/>
      <c r="S29" s="161"/>
      <c r="T29" s="162"/>
      <c r="U29" s="157"/>
      <c r="V29" s="158"/>
      <c r="W29" s="157"/>
      <c r="X29" s="159"/>
      <c r="Y29" s="136" t="s">
        <v>156</v>
      </c>
      <c r="Z29" s="85"/>
      <c r="AA29" s="85"/>
      <c r="AB29" s="86"/>
      <c r="AE29" s="5"/>
    </row>
    <row r="30" spans="1:31" ht="29.25" customHeight="1">
      <c r="A30" s="508" t="s">
        <v>9</v>
      </c>
      <c r="B30" s="511" t="s">
        <v>10</v>
      </c>
      <c r="C30" s="466" t="s">
        <v>10</v>
      </c>
      <c r="D30" s="469" t="s">
        <v>54</v>
      </c>
      <c r="E30" s="435" t="s">
        <v>55</v>
      </c>
      <c r="F30" s="446" t="s">
        <v>55</v>
      </c>
      <c r="G30" s="437" t="s">
        <v>53</v>
      </c>
      <c r="H30" s="356" t="s">
        <v>130</v>
      </c>
      <c r="I30" s="294">
        <v>383.6</v>
      </c>
      <c r="J30" s="143">
        <v>383.6</v>
      </c>
      <c r="K30" s="265">
        <v>223.8</v>
      </c>
      <c r="L30" s="364"/>
      <c r="M30" s="280">
        <v>391.7</v>
      </c>
      <c r="N30" s="358">
        <v>387</v>
      </c>
      <c r="O30" s="358">
        <v>232.7</v>
      </c>
      <c r="P30" s="376">
        <v>4.7</v>
      </c>
      <c r="Q30" s="377">
        <v>405.7</v>
      </c>
      <c r="R30" s="378">
        <v>405.7</v>
      </c>
      <c r="S30" s="378">
        <v>245.7</v>
      </c>
      <c r="T30" s="379"/>
      <c r="U30" s="374">
        <v>405.7</v>
      </c>
      <c r="V30" s="380">
        <v>405.7</v>
      </c>
      <c r="W30" s="374">
        <v>245.7</v>
      </c>
      <c r="X30" s="364"/>
      <c r="Y30" s="212" t="s">
        <v>165</v>
      </c>
      <c r="Z30" s="333" t="s">
        <v>169</v>
      </c>
      <c r="AA30" s="333" t="s">
        <v>169</v>
      </c>
      <c r="AB30" s="334" t="s">
        <v>169</v>
      </c>
      <c r="AE30" s="5"/>
    </row>
    <row r="31" spans="1:31" ht="25.5" customHeight="1">
      <c r="A31" s="509"/>
      <c r="B31" s="512"/>
      <c r="C31" s="467"/>
      <c r="D31" s="470"/>
      <c r="E31" s="459"/>
      <c r="F31" s="447"/>
      <c r="G31" s="449"/>
      <c r="H31" s="250" t="s">
        <v>184</v>
      </c>
      <c r="I31" s="302">
        <v>11</v>
      </c>
      <c r="J31" s="303">
        <v>11</v>
      </c>
      <c r="K31" s="382">
        <v>8.4</v>
      </c>
      <c r="L31" s="373"/>
      <c r="M31" s="281"/>
      <c r="N31" s="366"/>
      <c r="O31" s="366"/>
      <c r="P31" s="320"/>
      <c r="Q31" s="382"/>
      <c r="R31" s="303"/>
      <c r="S31" s="303"/>
      <c r="T31" s="383"/>
      <c r="U31" s="384"/>
      <c r="V31" s="385"/>
      <c r="W31" s="384"/>
      <c r="X31" s="373"/>
      <c r="Y31" s="694" t="s">
        <v>187</v>
      </c>
      <c r="Z31" s="697">
        <v>49</v>
      </c>
      <c r="AA31" s="697">
        <v>50</v>
      </c>
      <c r="AB31" s="698">
        <v>50</v>
      </c>
      <c r="AE31" s="5"/>
    </row>
    <row r="32" spans="1:31" ht="21" customHeight="1">
      <c r="A32" s="509"/>
      <c r="B32" s="512"/>
      <c r="C32" s="467"/>
      <c r="D32" s="470"/>
      <c r="E32" s="459"/>
      <c r="F32" s="447"/>
      <c r="G32" s="449"/>
      <c r="H32" s="77" t="s">
        <v>144</v>
      </c>
      <c r="I32" s="294">
        <v>5.9</v>
      </c>
      <c r="J32" s="143">
        <v>5.9</v>
      </c>
      <c r="K32" s="295">
        <v>0.6</v>
      </c>
      <c r="L32" s="81"/>
      <c r="M32" s="381">
        <f>SUM(N32+P32)</f>
        <v>5.5</v>
      </c>
      <c r="N32" s="83">
        <v>5.5</v>
      </c>
      <c r="O32" s="83">
        <v>0.6</v>
      </c>
      <c r="P32" s="375"/>
      <c r="Q32" s="265">
        <v>6</v>
      </c>
      <c r="R32" s="143">
        <v>6</v>
      </c>
      <c r="S32" s="143">
        <v>0.7</v>
      </c>
      <c r="T32" s="144"/>
      <c r="U32" s="340">
        <v>7</v>
      </c>
      <c r="V32" s="341">
        <v>7</v>
      </c>
      <c r="W32" s="340">
        <v>0.8</v>
      </c>
      <c r="X32" s="81"/>
      <c r="Y32" s="695"/>
      <c r="Z32" s="462"/>
      <c r="AA32" s="462"/>
      <c r="AB32" s="465"/>
      <c r="AE32" s="5"/>
    </row>
    <row r="33" spans="1:31" ht="42" customHeight="1" thickBot="1">
      <c r="A33" s="510"/>
      <c r="B33" s="513"/>
      <c r="C33" s="468"/>
      <c r="D33" s="471"/>
      <c r="E33" s="534"/>
      <c r="F33" s="448"/>
      <c r="G33" s="438"/>
      <c r="H33" s="87" t="s">
        <v>7</v>
      </c>
      <c r="I33" s="279">
        <f>SUM(I30,I31,I32)</f>
        <v>400.5</v>
      </c>
      <c r="J33" s="55">
        <f>SUM(J30,J31,J32)</f>
        <v>400.5</v>
      </c>
      <c r="K33" s="55">
        <f>SUM(K30,K31,K32)</f>
        <v>232.8</v>
      </c>
      <c r="L33" s="90"/>
      <c r="M33" s="282">
        <f>SUM(M30+M32)</f>
        <v>397.2</v>
      </c>
      <c r="N33" s="270">
        <f>SUM(N30+N32)</f>
        <v>392.5</v>
      </c>
      <c r="O33" s="270">
        <f>SUM(O30+O32+O34)</f>
        <v>233.29999999999998</v>
      </c>
      <c r="P33" s="321">
        <v>4.7</v>
      </c>
      <c r="Q33" s="266">
        <f>SUM(Q30+Q32)</f>
        <v>411.7</v>
      </c>
      <c r="R33" s="55">
        <f>SUM(R30+R32)</f>
        <v>411.7</v>
      </c>
      <c r="S33" s="55">
        <f>SUM(S30+S32)</f>
        <v>246.39999999999998</v>
      </c>
      <c r="T33" s="56">
        <f>SUM(T30)</f>
        <v>0</v>
      </c>
      <c r="U33" s="266">
        <f>SUM(U30+U32)</f>
        <v>412.7</v>
      </c>
      <c r="V33" s="55">
        <f>SUM(V30+V32)</f>
        <v>412.7</v>
      </c>
      <c r="W33" s="266">
        <f>SUM(W30+W32)</f>
        <v>246.5</v>
      </c>
      <c r="X33" s="56">
        <f>SUM(X30)</f>
        <v>0</v>
      </c>
      <c r="Y33" s="696"/>
      <c r="Z33" s="424"/>
      <c r="AA33" s="424"/>
      <c r="AB33" s="426"/>
      <c r="AE33" s="5"/>
    </row>
    <row r="34" spans="1:31" ht="26.25" customHeight="1" thickBot="1">
      <c r="A34" s="27"/>
      <c r="B34" s="28"/>
      <c r="C34" s="163"/>
      <c r="D34" s="164" t="s">
        <v>58</v>
      </c>
      <c r="E34" s="177"/>
      <c r="F34" s="178"/>
      <c r="G34" s="179"/>
      <c r="H34" s="165"/>
      <c r="I34" s="305">
        <v>22.4</v>
      </c>
      <c r="J34" s="306">
        <v>22.4</v>
      </c>
      <c r="K34" s="166"/>
      <c r="L34" s="168"/>
      <c r="M34" s="268">
        <v>30</v>
      </c>
      <c r="N34" s="263">
        <v>30</v>
      </c>
      <c r="O34" s="264"/>
      <c r="P34" s="117"/>
      <c r="Q34" s="307">
        <v>45</v>
      </c>
      <c r="R34" s="308">
        <v>45</v>
      </c>
      <c r="S34" s="308"/>
      <c r="T34" s="309"/>
      <c r="U34" s="305">
        <v>45</v>
      </c>
      <c r="V34" s="306">
        <v>45</v>
      </c>
      <c r="W34" s="305"/>
      <c r="X34" s="168"/>
      <c r="Y34" s="172" t="s">
        <v>170</v>
      </c>
      <c r="Z34" s="329">
        <v>610</v>
      </c>
      <c r="AA34" s="330">
        <v>610</v>
      </c>
      <c r="AB34" s="325">
        <v>610</v>
      </c>
      <c r="AE34" s="5"/>
    </row>
    <row r="35" spans="1:31" ht="19.5" customHeight="1">
      <c r="A35" s="508" t="s">
        <v>9</v>
      </c>
      <c r="B35" s="511" t="s">
        <v>10</v>
      </c>
      <c r="C35" s="466" t="s">
        <v>59</v>
      </c>
      <c r="D35" s="469" t="s">
        <v>100</v>
      </c>
      <c r="E35" s="435" t="s">
        <v>101</v>
      </c>
      <c r="F35" s="446" t="s">
        <v>101</v>
      </c>
      <c r="G35" s="437" t="s">
        <v>53</v>
      </c>
      <c r="H35" s="69" t="s">
        <v>130</v>
      </c>
      <c r="I35" s="296">
        <v>84.7</v>
      </c>
      <c r="J35" s="297">
        <v>84.7</v>
      </c>
      <c r="K35" s="297">
        <v>45.4</v>
      </c>
      <c r="L35" s="298"/>
      <c r="M35" s="74">
        <v>100.4</v>
      </c>
      <c r="N35" s="75">
        <v>84.7</v>
      </c>
      <c r="O35" s="75">
        <v>48.1</v>
      </c>
      <c r="P35" s="76">
        <v>15.7</v>
      </c>
      <c r="Q35" s="150">
        <v>103.9</v>
      </c>
      <c r="R35" s="151">
        <v>103.9</v>
      </c>
      <c r="S35" s="151">
        <v>50.8</v>
      </c>
      <c r="T35" s="152"/>
      <c r="U35" s="70">
        <v>115</v>
      </c>
      <c r="V35" s="257">
        <v>115</v>
      </c>
      <c r="W35" s="342">
        <v>60</v>
      </c>
      <c r="X35" s="73"/>
      <c r="Y35" s="335" t="s">
        <v>165</v>
      </c>
      <c r="Z35" s="336">
        <v>9.5</v>
      </c>
      <c r="AA35" s="337" t="s">
        <v>69</v>
      </c>
      <c r="AB35" s="338">
        <v>11</v>
      </c>
      <c r="AE35" s="5"/>
    </row>
    <row r="36" spans="1:31" ht="21.75" customHeight="1">
      <c r="A36" s="509"/>
      <c r="B36" s="512"/>
      <c r="C36" s="467"/>
      <c r="D36" s="470"/>
      <c r="E36" s="459"/>
      <c r="F36" s="447"/>
      <c r="G36" s="449"/>
      <c r="H36" s="250" t="s">
        <v>184</v>
      </c>
      <c r="I36" s="286">
        <v>2.4</v>
      </c>
      <c r="J36" s="287">
        <v>2.4</v>
      </c>
      <c r="K36" s="287">
        <v>1.8</v>
      </c>
      <c r="L36" s="288"/>
      <c r="M36" s="365"/>
      <c r="N36" s="366"/>
      <c r="O36" s="366"/>
      <c r="P36" s="367"/>
      <c r="Q36" s="368"/>
      <c r="R36" s="287"/>
      <c r="S36" s="287"/>
      <c r="T36" s="369"/>
      <c r="U36" s="370"/>
      <c r="V36" s="385"/>
      <c r="W36" s="384"/>
      <c r="X36" s="373"/>
      <c r="Y36" s="694" t="s">
        <v>171</v>
      </c>
      <c r="Z36" s="699">
        <v>9</v>
      </c>
      <c r="AA36" s="697">
        <v>9</v>
      </c>
      <c r="AB36" s="698">
        <v>10</v>
      </c>
      <c r="AE36" s="5"/>
    </row>
    <row r="37" spans="1:31" ht="16.5" customHeight="1">
      <c r="A37" s="509"/>
      <c r="B37" s="512"/>
      <c r="C37" s="467"/>
      <c r="D37" s="470"/>
      <c r="E37" s="459"/>
      <c r="F37" s="447"/>
      <c r="G37" s="449"/>
      <c r="H37" s="77" t="s">
        <v>144</v>
      </c>
      <c r="I37" s="296">
        <v>1.6</v>
      </c>
      <c r="J37" s="297">
        <v>1.6</v>
      </c>
      <c r="K37" s="386"/>
      <c r="L37" s="387"/>
      <c r="M37" s="262">
        <f>SUM(N37+P37)</f>
        <v>0.3</v>
      </c>
      <c r="N37" s="83">
        <v>0.3</v>
      </c>
      <c r="O37" s="83"/>
      <c r="P37" s="84"/>
      <c r="Q37" s="153">
        <v>0.5</v>
      </c>
      <c r="R37" s="154">
        <v>0.5</v>
      </c>
      <c r="S37" s="154"/>
      <c r="T37" s="155"/>
      <c r="U37" s="78">
        <v>0.6</v>
      </c>
      <c r="V37" s="341">
        <v>0.6</v>
      </c>
      <c r="W37" s="340"/>
      <c r="X37" s="81"/>
      <c r="Y37" s="695"/>
      <c r="Z37" s="700"/>
      <c r="AA37" s="462"/>
      <c r="AB37" s="465"/>
      <c r="AE37" s="5"/>
    </row>
    <row r="38" spans="1:31" ht="32.25" customHeight="1" thickBot="1">
      <c r="A38" s="510"/>
      <c r="B38" s="513"/>
      <c r="C38" s="468"/>
      <c r="D38" s="471"/>
      <c r="E38" s="534"/>
      <c r="F38" s="448"/>
      <c r="G38" s="438"/>
      <c r="H38" s="87" t="s">
        <v>7</v>
      </c>
      <c r="I38" s="310">
        <f>SUM(I35,I36,I37)</f>
        <v>88.7</v>
      </c>
      <c r="J38" s="88">
        <f>SUM(J35,J36,J37)</f>
        <v>88.7</v>
      </c>
      <c r="K38" s="88">
        <f>SUM(K35,K36)</f>
        <v>47.199999999999996</v>
      </c>
      <c r="L38" s="90"/>
      <c r="M38" s="271">
        <f>SUM(M35+M37)</f>
        <v>100.7</v>
      </c>
      <c r="N38" s="271">
        <f>SUM(N35+N37)</f>
        <v>85</v>
      </c>
      <c r="O38" s="271">
        <f>SUM(O35+O37+O39)</f>
        <v>48.1</v>
      </c>
      <c r="P38" s="271">
        <v>15.7</v>
      </c>
      <c r="Q38" s="103">
        <f t="shared" ref="Q38:X38" si="1">SUM(Q35+Q37)</f>
        <v>104.4</v>
      </c>
      <c r="R38" s="89">
        <f t="shared" si="1"/>
        <v>104.4</v>
      </c>
      <c r="S38" s="89">
        <f t="shared" si="1"/>
        <v>50.8</v>
      </c>
      <c r="T38" s="90">
        <f t="shared" si="1"/>
        <v>0</v>
      </c>
      <c r="U38" s="88">
        <f t="shared" si="1"/>
        <v>115.6</v>
      </c>
      <c r="V38" s="89">
        <f t="shared" si="1"/>
        <v>115.6</v>
      </c>
      <c r="W38" s="88">
        <f t="shared" si="1"/>
        <v>60</v>
      </c>
      <c r="X38" s="90">
        <f t="shared" si="1"/>
        <v>0</v>
      </c>
      <c r="Y38" s="696"/>
      <c r="Z38" s="701"/>
      <c r="AA38" s="424"/>
      <c r="AB38" s="426"/>
      <c r="AE38" s="5"/>
    </row>
    <row r="39" spans="1:31" ht="33.75" customHeight="1" thickBot="1">
      <c r="A39" s="37"/>
      <c r="B39" s="38"/>
      <c r="C39" s="134"/>
      <c r="D39" s="135" t="s">
        <v>58</v>
      </c>
      <c r="E39" s="174"/>
      <c r="F39" s="175"/>
      <c r="G39" s="176"/>
      <c r="H39" s="156"/>
      <c r="I39" s="299">
        <v>7.3</v>
      </c>
      <c r="J39" s="300">
        <v>7.3</v>
      </c>
      <c r="K39" s="301"/>
      <c r="L39" s="171"/>
      <c r="M39" s="352">
        <v>10</v>
      </c>
      <c r="N39" s="83">
        <v>10</v>
      </c>
      <c r="O39" s="148"/>
      <c r="P39" s="149"/>
      <c r="Q39" s="153">
        <v>10</v>
      </c>
      <c r="R39" s="154">
        <v>10</v>
      </c>
      <c r="S39" s="154"/>
      <c r="T39" s="155"/>
      <c r="U39" s="295">
        <v>10</v>
      </c>
      <c r="V39" s="154">
        <v>10</v>
      </c>
      <c r="W39" s="157"/>
      <c r="X39" s="159"/>
      <c r="Y39" s="172" t="s">
        <v>157</v>
      </c>
      <c r="Z39" s="328">
        <v>95</v>
      </c>
      <c r="AA39" s="328">
        <v>95</v>
      </c>
      <c r="AB39" s="327">
        <v>95</v>
      </c>
      <c r="AE39" s="5"/>
    </row>
    <row r="40" spans="1:31" ht="18.75" customHeight="1">
      <c r="A40" s="508" t="s">
        <v>9</v>
      </c>
      <c r="B40" s="511" t="s">
        <v>10</v>
      </c>
      <c r="C40" s="466" t="s">
        <v>49</v>
      </c>
      <c r="D40" s="469" t="s">
        <v>102</v>
      </c>
      <c r="E40" s="435" t="s">
        <v>99</v>
      </c>
      <c r="F40" s="446" t="s">
        <v>99</v>
      </c>
      <c r="G40" s="437" t="s">
        <v>53</v>
      </c>
      <c r="H40" s="356" t="s">
        <v>130</v>
      </c>
      <c r="I40" s="388">
        <v>112.5</v>
      </c>
      <c r="J40" s="378">
        <v>112.5</v>
      </c>
      <c r="K40" s="377">
        <v>60.7</v>
      </c>
      <c r="L40" s="389"/>
      <c r="M40" s="357">
        <v>137.6</v>
      </c>
      <c r="N40" s="358">
        <v>132.1</v>
      </c>
      <c r="O40" s="358">
        <v>59.6</v>
      </c>
      <c r="P40" s="359">
        <v>5.5</v>
      </c>
      <c r="Q40" s="360">
        <v>121.9</v>
      </c>
      <c r="R40" s="284">
        <v>121.9</v>
      </c>
      <c r="S40" s="284">
        <v>62.9</v>
      </c>
      <c r="T40" s="361"/>
      <c r="U40" s="374">
        <f>SUM(230+0)</f>
        <v>230</v>
      </c>
      <c r="V40" s="380">
        <v>230</v>
      </c>
      <c r="W40" s="374">
        <v>75</v>
      </c>
      <c r="X40" s="364"/>
      <c r="Y40" s="335" t="s">
        <v>165</v>
      </c>
      <c r="Z40" s="333">
        <v>10.25</v>
      </c>
      <c r="AA40" s="333" t="s">
        <v>73</v>
      </c>
      <c r="AB40" s="214">
        <v>11</v>
      </c>
      <c r="AE40" s="5"/>
    </row>
    <row r="41" spans="1:31" ht="18.75" customHeight="1">
      <c r="A41" s="509"/>
      <c r="B41" s="512"/>
      <c r="C41" s="467"/>
      <c r="D41" s="470"/>
      <c r="E41" s="459"/>
      <c r="F41" s="447"/>
      <c r="G41" s="449"/>
      <c r="H41" s="250" t="s">
        <v>184</v>
      </c>
      <c r="I41" s="302">
        <v>2.8</v>
      </c>
      <c r="J41" s="303">
        <v>2.8</v>
      </c>
      <c r="K41" s="382">
        <v>2.1</v>
      </c>
      <c r="L41" s="391"/>
      <c r="M41" s="365"/>
      <c r="N41" s="366"/>
      <c r="O41" s="366"/>
      <c r="P41" s="367"/>
      <c r="Q41" s="368"/>
      <c r="R41" s="287"/>
      <c r="S41" s="287"/>
      <c r="T41" s="369"/>
      <c r="U41" s="384"/>
      <c r="V41" s="385"/>
      <c r="W41" s="384"/>
      <c r="X41" s="373"/>
      <c r="Y41" s="702" t="s">
        <v>172</v>
      </c>
      <c r="Z41" s="697">
        <v>7600</v>
      </c>
      <c r="AA41" s="697">
        <v>7650</v>
      </c>
      <c r="AB41" s="703">
        <v>7690</v>
      </c>
      <c r="AE41" s="5"/>
    </row>
    <row r="42" spans="1:31" ht="19.5" customHeight="1">
      <c r="A42" s="509"/>
      <c r="B42" s="512"/>
      <c r="C42" s="467"/>
      <c r="D42" s="470"/>
      <c r="E42" s="459"/>
      <c r="F42" s="447"/>
      <c r="G42" s="449"/>
      <c r="H42" s="77" t="s">
        <v>144</v>
      </c>
      <c r="I42" s="292">
        <v>14.5</v>
      </c>
      <c r="J42" s="293">
        <v>14.5</v>
      </c>
      <c r="K42" s="386"/>
      <c r="L42" s="390"/>
      <c r="M42" s="262">
        <f>SUM(N42+P42)</f>
        <v>1.5</v>
      </c>
      <c r="N42" s="83">
        <v>1.5</v>
      </c>
      <c r="O42" s="83"/>
      <c r="P42" s="84"/>
      <c r="Q42" s="153">
        <v>1.8</v>
      </c>
      <c r="R42" s="154">
        <v>1.8</v>
      </c>
      <c r="S42" s="154"/>
      <c r="T42" s="155"/>
      <c r="U42" s="340">
        <f>SUM(1.8+0)</f>
        <v>1.8</v>
      </c>
      <c r="V42" s="341">
        <v>1.8</v>
      </c>
      <c r="W42" s="340">
        <v>0</v>
      </c>
      <c r="X42" s="81"/>
      <c r="Y42" s="695"/>
      <c r="Z42" s="462"/>
      <c r="AA42" s="462"/>
      <c r="AB42" s="465"/>
      <c r="AE42" s="5"/>
    </row>
    <row r="43" spans="1:31" ht="22.5" customHeight="1" thickBot="1">
      <c r="A43" s="510"/>
      <c r="B43" s="513"/>
      <c r="C43" s="468"/>
      <c r="D43" s="471"/>
      <c r="E43" s="534"/>
      <c r="F43" s="448"/>
      <c r="G43" s="438"/>
      <c r="H43" s="87" t="s">
        <v>7</v>
      </c>
      <c r="I43" s="311">
        <f>SUM(I40,I41,I42)</f>
        <v>129.80000000000001</v>
      </c>
      <c r="J43" s="312">
        <f>SUM(J40,J41,J42)</f>
        <v>129.80000000000001</v>
      </c>
      <c r="K43" s="312">
        <f>SUM(K40,K41)</f>
        <v>62.800000000000004</v>
      </c>
      <c r="L43" s="313"/>
      <c r="M43" s="88">
        <f>SUM(M40+M42)</f>
        <v>139.1</v>
      </c>
      <c r="N43" s="88">
        <f>SUM(N40,N41,N42)</f>
        <v>133.6</v>
      </c>
      <c r="O43" s="88">
        <f>SUM(O40+O42+O44)</f>
        <v>59.6</v>
      </c>
      <c r="P43" s="88">
        <f>SUM(P40+P42+P44)</f>
        <v>5.5</v>
      </c>
      <c r="Q43" s="103">
        <f>SUM(Q40+Q42)</f>
        <v>123.7</v>
      </c>
      <c r="R43" s="89">
        <f>SUM(R40+R42)</f>
        <v>123.7</v>
      </c>
      <c r="S43" s="89">
        <f>SUM(S40+S42)</f>
        <v>62.9</v>
      </c>
      <c r="T43" s="90">
        <f>SUM(T40+T42)</f>
        <v>0</v>
      </c>
      <c r="U43" s="88">
        <f>SUM(230+1.8)</f>
        <v>231.8</v>
      </c>
      <c r="V43" s="89">
        <f>SUM(230+1.8)</f>
        <v>231.8</v>
      </c>
      <c r="W43" s="88">
        <f>SUM(75+0)</f>
        <v>75</v>
      </c>
      <c r="X43" s="90"/>
      <c r="Y43" s="696"/>
      <c r="Z43" s="424"/>
      <c r="AA43" s="424"/>
      <c r="AB43" s="426"/>
      <c r="AE43" s="5"/>
    </row>
    <row r="44" spans="1:31" ht="32.25" customHeight="1" thickBot="1">
      <c r="A44" s="27"/>
      <c r="B44" s="28"/>
      <c r="C44" s="163"/>
      <c r="D44" s="164" t="s">
        <v>58</v>
      </c>
      <c r="E44" s="177"/>
      <c r="F44" s="178"/>
      <c r="G44" s="179"/>
      <c r="H44" s="165"/>
      <c r="I44" s="343">
        <v>7.2</v>
      </c>
      <c r="J44" s="344">
        <v>7.2</v>
      </c>
      <c r="K44" s="290"/>
      <c r="L44" s="304"/>
      <c r="M44" s="353">
        <f>SUM(N44+P44)</f>
        <v>10</v>
      </c>
      <c r="N44" s="354">
        <v>10</v>
      </c>
      <c r="O44" s="353"/>
      <c r="P44" s="355"/>
      <c r="Q44" s="169">
        <v>10</v>
      </c>
      <c r="R44" s="170">
        <v>10</v>
      </c>
      <c r="S44" s="170"/>
      <c r="T44" s="171"/>
      <c r="U44" s="301">
        <v>10</v>
      </c>
      <c r="V44" s="170">
        <v>10</v>
      </c>
      <c r="W44" s="301"/>
      <c r="X44" s="168"/>
      <c r="Y44" s="172" t="s">
        <v>157</v>
      </c>
      <c r="Z44" s="326">
        <v>15</v>
      </c>
      <c r="AA44" s="326">
        <v>16</v>
      </c>
      <c r="AB44" s="325">
        <v>17</v>
      </c>
      <c r="AE44" s="5"/>
    </row>
    <row r="45" spans="1:31" ht="18" customHeight="1" thickBot="1">
      <c r="A45" s="27" t="s">
        <v>9</v>
      </c>
      <c r="B45" s="91" t="s">
        <v>10</v>
      </c>
      <c r="C45" s="619" t="s">
        <v>28</v>
      </c>
      <c r="D45" s="620"/>
      <c r="E45" s="620"/>
      <c r="F45" s="620"/>
      <c r="G45" s="620"/>
      <c r="H45" s="620"/>
      <c r="I45" s="396">
        <f>SUM(I43+I38+I33+I28)</f>
        <v>1021</v>
      </c>
      <c r="J45" s="394">
        <f>SUM(J43+J38+J33+J28)</f>
        <v>1021</v>
      </c>
      <c r="K45" s="397">
        <f>SUM(K43+K38+K33+K28)</f>
        <v>598.29999999999995</v>
      </c>
      <c r="L45" s="403">
        <v>0</v>
      </c>
      <c r="M45" s="393">
        <f>SUM(M28,M33,M38,M43)</f>
        <v>1081.7</v>
      </c>
      <c r="N45" s="394">
        <f>SUM(N28,N33,N38,N43)</f>
        <v>1025.8</v>
      </c>
      <c r="O45" s="397">
        <f t="shared" ref="O45:T45" si="2">SUM(O43+O38+O33+O28)</f>
        <v>608.4</v>
      </c>
      <c r="P45" s="403">
        <f t="shared" si="2"/>
        <v>55.9</v>
      </c>
      <c r="Q45" s="395">
        <f t="shared" si="2"/>
        <v>1103.8</v>
      </c>
      <c r="R45" s="394">
        <f t="shared" si="2"/>
        <v>1103.8</v>
      </c>
      <c r="S45" s="394">
        <f t="shared" si="2"/>
        <v>642.4</v>
      </c>
      <c r="T45" s="404">
        <f t="shared" si="2"/>
        <v>0</v>
      </c>
      <c r="U45" s="396">
        <f>SUM(U28,U33,U38,U43)</f>
        <v>1224.1000000000001</v>
      </c>
      <c r="V45" s="394">
        <f>SUM(V43+V38+V33+V28)</f>
        <v>1224.0999999999999</v>
      </c>
      <c r="W45" s="397">
        <f>SUM(W43+W38+W33+W28)</f>
        <v>663.8</v>
      </c>
      <c r="X45" s="403">
        <f>SUM(X43+X38+X33+X28)</f>
        <v>0</v>
      </c>
      <c r="Y45" s="66"/>
      <c r="Z45" s="67"/>
      <c r="AA45" s="67"/>
      <c r="AB45" s="68"/>
    </row>
    <row r="46" spans="1:31" ht="18.75" customHeight="1" thickBot="1">
      <c r="A46" s="27" t="s">
        <v>9</v>
      </c>
      <c r="B46" s="28" t="s">
        <v>59</v>
      </c>
      <c r="C46" s="613" t="s">
        <v>103</v>
      </c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614"/>
      <c r="AA46" s="614"/>
      <c r="AB46" s="615"/>
    </row>
    <row r="47" spans="1:31" ht="14.25" customHeight="1">
      <c r="A47" s="508" t="s">
        <v>9</v>
      </c>
      <c r="B47" s="511" t="s">
        <v>59</v>
      </c>
      <c r="C47" s="466" t="s">
        <v>104</v>
      </c>
      <c r="D47" s="469" t="s">
        <v>105</v>
      </c>
      <c r="E47" s="435" t="s">
        <v>52</v>
      </c>
      <c r="F47" s="446" t="s">
        <v>52</v>
      </c>
      <c r="G47" s="437" t="s">
        <v>80</v>
      </c>
      <c r="H47" s="69" t="s">
        <v>130</v>
      </c>
      <c r="I47" s="70">
        <v>2.2999999999999998</v>
      </c>
      <c r="J47" s="71">
        <v>2.2999999999999998</v>
      </c>
      <c r="K47" s="72"/>
      <c r="L47" s="73"/>
      <c r="M47" s="74">
        <f>SUM(N47+P47)</f>
        <v>3.5</v>
      </c>
      <c r="N47" s="75">
        <v>3.5</v>
      </c>
      <c r="O47" s="75"/>
      <c r="P47" s="76"/>
      <c r="Q47" s="150">
        <v>3.5</v>
      </c>
      <c r="R47" s="151">
        <v>3.5</v>
      </c>
      <c r="S47" s="151"/>
      <c r="T47" s="152"/>
      <c r="U47" s="70">
        <v>3.5</v>
      </c>
      <c r="V47" s="71">
        <v>3.5</v>
      </c>
      <c r="W47" s="72"/>
      <c r="X47" s="73"/>
      <c r="Y47" s="450" t="s">
        <v>152</v>
      </c>
      <c r="Z47" s="461">
        <v>18</v>
      </c>
      <c r="AA47" s="463" t="s">
        <v>153</v>
      </c>
      <c r="AB47" s="528">
        <v>22</v>
      </c>
    </row>
    <row r="48" spans="1:31" ht="14.25" customHeight="1">
      <c r="A48" s="509"/>
      <c r="B48" s="512"/>
      <c r="C48" s="467"/>
      <c r="D48" s="470"/>
      <c r="E48" s="459"/>
      <c r="F48" s="447"/>
      <c r="G48" s="449"/>
      <c r="H48" s="77"/>
      <c r="I48" s="78"/>
      <c r="J48" s="79"/>
      <c r="K48" s="80"/>
      <c r="L48" s="81"/>
      <c r="M48" s="82"/>
      <c r="N48" s="83"/>
      <c r="O48" s="83"/>
      <c r="P48" s="84"/>
      <c r="Q48" s="153"/>
      <c r="R48" s="154"/>
      <c r="S48" s="154"/>
      <c r="T48" s="155"/>
      <c r="U48" s="78"/>
      <c r="V48" s="79"/>
      <c r="W48" s="80"/>
      <c r="X48" s="81"/>
      <c r="Y48" s="451"/>
      <c r="Z48" s="462"/>
      <c r="AA48" s="462"/>
      <c r="AB48" s="529"/>
    </row>
    <row r="49" spans="1:28" ht="39.75" customHeight="1" thickBot="1">
      <c r="A49" s="510"/>
      <c r="B49" s="513"/>
      <c r="C49" s="468"/>
      <c r="D49" s="471"/>
      <c r="E49" s="534"/>
      <c r="F49" s="448"/>
      <c r="G49" s="438"/>
      <c r="H49" s="87" t="s">
        <v>7</v>
      </c>
      <c r="I49" s="88">
        <v>2.2999999999999998</v>
      </c>
      <c r="J49" s="89">
        <v>2.2999999999999998</v>
      </c>
      <c r="K49" s="88"/>
      <c r="L49" s="90"/>
      <c r="M49" s="88">
        <f>SUM(M47:M48)</f>
        <v>3.5</v>
      </c>
      <c r="N49" s="88">
        <f>SUM(N47:N48)</f>
        <v>3.5</v>
      </c>
      <c r="O49" s="88"/>
      <c r="P49" s="88"/>
      <c r="Q49" s="103">
        <v>3.5</v>
      </c>
      <c r="R49" s="89">
        <v>3.5</v>
      </c>
      <c r="S49" s="55"/>
      <c r="T49" s="56"/>
      <c r="U49" s="88">
        <v>3.5</v>
      </c>
      <c r="V49" s="89">
        <v>3.5</v>
      </c>
      <c r="W49" s="88"/>
      <c r="X49" s="90"/>
      <c r="Y49" s="452"/>
      <c r="Z49" s="424"/>
      <c r="AA49" s="424"/>
      <c r="AB49" s="530"/>
    </row>
    <row r="50" spans="1:28" ht="14.25" customHeight="1">
      <c r="A50" s="508" t="s">
        <v>9</v>
      </c>
      <c r="B50" s="511" t="s">
        <v>59</v>
      </c>
      <c r="C50" s="466" t="s">
        <v>89</v>
      </c>
      <c r="D50" s="469" t="s">
        <v>106</v>
      </c>
      <c r="E50" s="435" t="s">
        <v>107</v>
      </c>
      <c r="F50" s="435" t="s">
        <v>108</v>
      </c>
      <c r="G50" s="437" t="s">
        <v>53</v>
      </c>
      <c r="H50" s="69" t="s">
        <v>130</v>
      </c>
      <c r="I50" s="70">
        <v>2.2999999999999998</v>
      </c>
      <c r="J50" s="71">
        <v>2.2999999999999998</v>
      </c>
      <c r="K50" s="72"/>
      <c r="L50" s="73"/>
      <c r="M50" s="74">
        <v>2.5</v>
      </c>
      <c r="N50" s="75">
        <v>2.5</v>
      </c>
      <c r="O50" s="75"/>
      <c r="P50" s="76"/>
      <c r="Q50" s="150">
        <v>3</v>
      </c>
      <c r="R50" s="151">
        <v>3</v>
      </c>
      <c r="S50" s="151"/>
      <c r="T50" s="152"/>
      <c r="U50" s="70">
        <v>3</v>
      </c>
      <c r="V50" s="71">
        <v>3</v>
      </c>
      <c r="W50" s="72"/>
      <c r="X50" s="73"/>
      <c r="Y50" s="450" t="s">
        <v>136</v>
      </c>
      <c r="Z50" s="461">
        <v>8</v>
      </c>
      <c r="AA50" s="463" t="s">
        <v>137</v>
      </c>
      <c r="AB50" s="531" t="s">
        <v>137</v>
      </c>
    </row>
    <row r="51" spans="1:28" ht="21.75" customHeight="1">
      <c r="A51" s="509"/>
      <c r="B51" s="512"/>
      <c r="C51" s="467"/>
      <c r="D51" s="470"/>
      <c r="E51" s="459"/>
      <c r="F51" s="459"/>
      <c r="G51" s="449"/>
      <c r="H51" s="77"/>
      <c r="I51" s="78"/>
      <c r="J51" s="79"/>
      <c r="K51" s="80"/>
      <c r="L51" s="81"/>
      <c r="M51" s="82"/>
      <c r="N51" s="83"/>
      <c r="O51" s="83"/>
      <c r="P51" s="84"/>
      <c r="Q51" s="153"/>
      <c r="R51" s="154"/>
      <c r="S51" s="154"/>
      <c r="T51" s="155"/>
      <c r="U51" s="78"/>
      <c r="V51" s="79"/>
      <c r="W51" s="80"/>
      <c r="X51" s="81"/>
      <c r="Y51" s="451"/>
      <c r="Z51" s="462"/>
      <c r="AA51" s="462"/>
      <c r="AB51" s="532"/>
    </row>
    <row r="52" spans="1:28" ht="36.75" customHeight="1" thickBot="1">
      <c r="A52" s="510"/>
      <c r="B52" s="513"/>
      <c r="C52" s="468"/>
      <c r="D52" s="471"/>
      <c r="E52" s="534"/>
      <c r="F52" s="534"/>
      <c r="G52" s="438"/>
      <c r="H52" s="87" t="s">
        <v>7</v>
      </c>
      <c r="I52" s="88">
        <v>2.2999999999999998</v>
      </c>
      <c r="J52" s="89">
        <v>2.2999999999999998</v>
      </c>
      <c r="K52" s="88"/>
      <c r="L52" s="90"/>
      <c r="M52" s="88">
        <v>2.5</v>
      </c>
      <c r="N52" s="89">
        <v>2.5</v>
      </c>
      <c r="O52" s="88"/>
      <c r="P52" s="90"/>
      <c r="Q52" s="54">
        <v>3</v>
      </c>
      <c r="R52" s="55">
        <v>3</v>
      </c>
      <c r="S52" s="55"/>
      <c r="T52" s="56"/>
      <c r="U52" s="88">
        <v>3</v>
      </c>
      <c r="V52" s="89">
        <v>3</v>
      </c>
      <c r="W52" s="88"/>
      <c r="X52" s="90"/>
      <c r="Y52" s="452"/>
      <c r="Z52" s="424"/>
      <c r="AA52" s="424"/>
      <c r="AB52" s="533"/>
    </row>
    <row r="53" spans="1:28" ht="25.5" customHeight="1">
      <c r="A53" s="508" t="s">
        <v>9</v>
      </c>
      <c r="B53" s="511" t="s">
        <v>59</v>
      </c>
      <c r="C53" s="466" t="s">
        <v>73</v>
      </c>
      <c r="D53" s="469" t="s">
        <v>134</v>
      </c>
      <c r="E53" s="435" t="s">
        <v>109</v>
      </c>
      <c r="F53" s="446" t="s">
        <v>109</v>
      </c>
      <c r="G53" s="437" t="s">
        <v>80</v>
      </c>
      <c r="H53" s="69" t="s">
        <v>130</v>
      </c>
      <c r="I53" s="70">
        <v>3.3</v>
      </c>
      <c r="J53" s="71">
        <v>3.3</v>
      </c>
      <c r="K53" s="72"/>
      <c r="L53" s="73"/>
      <c r="M53" s="74">
        <v>2.9</v>
      </c>
      <c r="N53" s="75">
        <v>2.9</v>
      </c>
      <c r="O53" s="75"/>
      <c r="P53" s="76"/>
      <c r="Q53" s="150">
        <v>2.9</v>
      </c>
      <c r="R53" s="151">
        <v>2.9</v>
      </c>
      <c r="S53" s="151"/>
      <c r="T53" s="152"/>
      <c r="U53" s="70">
        <v>3</v>
      </c>
      <c r="V53" s="71">
        <v>3</v>
      </c>
      <c r="W53" s="72"/>
      <c r="X53" s="73"/>
      <c r="Y53" s="450" t="s">
        <v>133</v>
      </c>
      <c r="Z53" s="461">
        <v>7</v>
      </c>
      <c r="AA53" s="463" t="s">
        <v>135</v>
      </c>
      <c r="AB53" s="531" t="s">
        <v>135</v>
      </c>
    </row>
    <row r="54" spans="1:28" ht="24" customHeight="1">
      <c r="A54" s="509"/>
      <c r="B54" s="512"/>
      <c r="C54" s="467"/>
      <c r="D54" s="470"/>
      <c r="E54" s="459"/>
      <c r="F54" s="447"/>
      <c r="G54" s="449"/>
      <c r="H54" s="77"/>
      <c r="I54" s="78"/>
      <c r="J54" s="79"/>
      <c r="K54" s="80"/>
      <c r="L54" s="81"/>
      <c r="M54" s="82"/>
      <c r="N54" s="83"/>
      <c r="O54" s="83"/>
      <c r="P54" s="84"/>
      <c r="Q54" s="153"/>
      <c r="R54" s="154"/>
      <c r="S54" s="154"/>
      <c r="T54" s="155"/>
      <c r="U54" s="78"/>
      <c r="V54" s="79"/>
      <c r="W54" s="80"/>
      <c r="X54" s="81"/>
      <c r="Y54" s="451"/>
      <c r="Z54" s="462"/>
      <c r="AA54" s="462"/>
      <c r="AB54" s="532"/>
    </row>
    <row r="55" spans="1:28" ht="65.25" customHeight="1" thickBot="1">
      <c r="A55" s="510"/>
      <c r="B55" s="513"/>
      <c r="C55" s="468"/>
      <c r="D55" s="471"/>
      <c r="E55" s="534"/>
      <c r="F55" s="448"/>
      <c r="G55" s="438"/>
      <c r="H55" s="87" t="s">
        <v>7</v>
      </c>
      <c r="I55" s="88">
        <f>SUM(I53+I54)</f>
        <v>3.3</v>
      </c>
      <c r="J55" s="89">
        <f>SUM(J53+J54)</f>
        <v>3.3</v>
      </c>
      <c r="K55" s="88"/>
      <c r="L55" s="90"/>
      <c r="M55" s="88">
        <v>2.9</v>
      </c>
      <c r="N55" s="89">
        <v>2.9</v>
      </c>
      <c r="O55" s="88"/>
      <c r="P55" s="90"/>
      <c r="Q55" s="103">
        <v>2.9</v>
      </c>
      <c r="R55" s="89">
        <v>2.9</v>
      </c>
      <c r="S55" s="55"/>
      <c r="T55" s="56"/>
      <c r="U55" s="88">
        <v>3</v>
      </c>
      <c r="V55" s="89">
        <v>3</v>
      </c>
      <c r="W55" s="88"/>
      <c r="X55" s="90"/>
      <c r="Y55" s="452"/>
      <c r="Z55" s="424"/>
      <c r="AA55" s="424"/>
      <c r="AB55" s="533"/>
    </row>
    <row r="56" spans="1:28" ht="14.25" customHeight="1">
      <c r="A56" s="508" t="s">
        <v>9</v>
      </c>
      <c r="B56" s="511" t="s">
        <v>59</v>
      </c>
      <c r="C56" s="466" t="s">
        <v>77</v>
      </c>
      <c r="D56" s="469" t="s">
        <v>190</v>
      </c>
      <c r="E56" s="435" t="s">
        <v>109</v>
      </c>
      <c r="F56" s="446" t="s">
        <v>109</v>
      </c>
      <c r="G56" s="437" t="s">
        <v>80</v>
      </c>
      <c r="H56" s="69" t="s">
        <v>130</v>
      </c>
      <c r="I56" s="70">
        <v>0.9</v>
      </c>
      <c r="J56" s="71">
        <v>0.9</v>
      </c>
      <c r="K56" s="72"/>
      <c r="L56" s="73"/>
      <c r="M56" s="74">
        <v>0</v>
      </c>
      <c r="N56" s="75">
        <v>0</v>
      </c>
      <c r="O56" s="75"/>
      <c r="P56" s="76"/>
      <c r="Q56" s="150">
        <v>1.3</v>
      </c>
      <c r="R56" s="151">
        <v>1.3</v>
      </c>
      <c r="S56" s="151"/>
      <c r="T56" s="152"/>
      <c r="U56" s="70">
        <v>0.6</v>
      </c>
      <c r="V56" s="71">
        <v>0.6</v>
      </c>
      <c r="W56" s="72"/>
      <c r="X56" s="73"/>
      <c r="Y56" s="450" t="s">
        <v>131</v>
      </c>
      <c r="Z56" s="461"/>
      <c r="AA56" s="463" t="s">
        <v>132</v>
      </c>
      <c r="AB56" s="531" t="s">
        <v>150</v>
      </c>
    </row>
    <row r="57" spans="1:28" ht="14.25" customHeight="1">
      <c r="A57" s="509"/>
      <c r="B57" s="512"/>
      <c r="C57" s="467"/>
      <c r="D57" s="470"/>
      <c r="E57" s="459"/>
      <c r="F57" s="447"/>
      <c r="G57" s="449"/>
      <c r="H57" s="77"/>
      <c r="I57" s="78"/>
      <c r="J57" s="79"/>
      <c r="K57" s="80"/>
      <c r="L57" s="81"/>
      <c r="M57" s="82"/>
      <c r="N57" s="83"/>
      <c r="O57" s="83"/>
      <c r="P57" s="84"/>
      <c r="Q57" s="153"/>
      <c r="R57" s="154"/>
      <c r="S57" s="154"/>
      <c r="T57" s="155"/>
      <c r="U57" s="78"/>
      <c r="V57" s="79"/>
      <c r="W57" s="80"/>
      <c r="X57" s="81"/>
      <c r="Y57" s="451"/>
      <c r="Z57" s="462"/>
      <c r="AA57" s="462"/>
      <c r="AB57" s="532"/>
    </row>
    <row r="58" spans="1:28" ht="39" customHeight="1" thickBot="1">
      <c r="A58" s="510"/>
      <c r="B58" s="513"/>
      <c r="C58" s="468"/>
      <c r="D58" s="471"/>
      <c r="E58" s="534"/>
      <c r="F58" s="448"/>
      <c r="G58" s="438"/>
      <c r="H58" s="87" t="s">
        <v>7</v>
      </c>
      <c r="I58" s="88">
        <v>0.9</v>
      </c>
      <c r="J58" s="89">
        <v>0.9</v>
      </c>
      <c r="K58" s="88"/>
      <c r="L58" s="90"/>
      <c r="M58" s="88">
        <v>0</v>
      </c>
      <c r="N58" s="89">
        <v>0</v>
      </c>
      <c r="O58" s="88"/>
      <c r="P58" s="90"/>
      <c r="Q58" s="54">
        <v>1.3</v>
      </c>
      <c r="R58" s="55">
        <v>1.3</v>
      </c>
      <c r="S58" s="55"/>
      <c r="T58" s="56"/>
      <c r="U58" s="88">
        <v>0.6</v>
      </c>
      <c r="V58" s="89">
        <v>0.6</v>
      </c>
      <c r="W58" s="88"/>
      <c r="X58" s="90"/>
      <c r="Y58" s="452"/>
      <c r="Z58" s="424"/>
      <c r="AA58" s="424"/>
      <c r="AB58" s="533"/>
    </row>
    <row r="59" spans="1:28" ht="14.25" customHeight="1">
      <c r="A59" s="508" t="s">
        <v>9</v>
      </c>
      <c r="B59" s="511" t="s">
        <v>59</v>
      </c>
      <c r="C59" s="466" t="s">
        <v>161</v>
      </c>
      <c r="D59" s="469" t="s">
        <v>162</v>
      </c>
      <c r="E59" s="443">
        <v>288712070</v>
      </c>
      <c r="F59" s="446" t="s">
        <v>109</v>
      </c>
      <c r="G59" s="437" t="s">
        <v>80</v>
      </c>
      <c r="H59" s="69" t="s">
        <v>130</v>
      </c>
      <c r="I59" s="70"/>
      <c r="J59" s="71"/>
      <c r="K59" s="72"/>
      <c r="L59" s="73"/>
      <c r="M59" s="74">
        <v>1.2</v>
      </c>
      <c r="N59" s="75">
        <v>1.2</v>
      </c>
      <c r="O59" s="75"/>
      <c r="P59" s="76"/>
      <c r="Q59" s="150">
        <v>1.3</v>
      </c>
      <c r="R59" s="151">
        <v>1.3</v>
      </c>
      <c r="S59" s="151"/>
      <c r="T59" s="152"/>
      <c r="U59" s="70">
        <v>1.4</v>
      </c>
      <c r="V59" s="71">
        <v>1.4</v>
      </c>
      <c r="W59" s="72"/>
      <c r="X59" s="73"/>
      <c r="Y59" s="450" t="s">
        <v>173</v>
      </c>
      <c r="Z59" s="461">
        <v>2</v>
      </c>
      <c r="AA59" s="463" t="s">
        <v>163</v>
      </c>
      <c r="AB59" s="528">
        <v>4</v>
      </c>
    </row>
    <row r="60" spans="1:28" ht="14.25" customHeight="1">
      <c r="A60" s="509"/>
      <c r="B60" s="512"/>
      <c r="C60" s="467"/>
      <c r="D60" s="470"/>
      <c r="E60" s="444"/>
      <c r="F60" s="447"/>
      <c r="G60" s="449"/>
      <c r="H60" s="77"/>
      <c r="I60" s="78"/>
      <c r="J60" s="79"/>
      <c r="K60" s="80"/>
      <c r="L60" s="81"/>
      <c r="M60" s="82"/>
      <c r="N60" s="83"/>
      <c r="O60" s="83"/>
      <c r="P60" s="84"/>
      <c r="Q60" s="153"/>
      <c r="R60" s="154"/>
      <c r="S60" s="154"/>
      <c r="T60" s="155"/>
      <c r="U60" s="78"/>
      <c r="V60" s="79"/>
      <c r="W60" s="80"/>
      <c r="X60" s="81"/>
      <c r="Y60" s="451"/>
      <c r="Z60" s="462"/>
      <c r="AA60" s="462"/>
      <c r="AB60" s="529"/>
    </row>
    <row r="61" spans="1:28" ht="41.25" customHeight="1" thickBot="1">
      <c r="A61" s="510"/>
      <c r="B61" s="513"/>
      <c r="C61" s="468"/>
      <c r="D61" s="471"/>
      <c r="E61" s="445"/>
      <c r="F61" s="448"/>
      <c r="G61" s="438"/>
      <c r="H61" s="87" t="s">
        <v>7</v>
      </c>
      <c r="I61" s="88"/>
      <c r="J61" s="89"/>
      <c r="K61" s="88"/>
      <c r="L61" s="90"/>
      <c r="M61" s="88">
        <v>1.2</v>
      </c>
      <c r="N61" s="89">
        <v>1.2</v>
      </c>
      <c r="O61" s="88"/>
      <c r="P61" s="90"/>
      <c r="Q61" s="54">
        <v>1.3</v>
      </c>
      <c r="R61" s="55">
        <v>1.3</v>
      </c>
      <c r="S61" s="55"/>
      <c r="T61" s="56"/>
      <c r="U61" s="88">
        <v>1.4</v>
      </c>
      <c r="V61" s="89">
        <v>1.4</v>
      </c>
      <c r="W61" s="88"/>
      <c r="X61" s="90"/>
      <c r="Y61" s="452"/>
      <c r="Z61" s="424"/>
      <c r="AA61" s="424"/>
      <c r="AB61" s="530"/>
    </row>
    <row r="62" spans="1:28" ht="33" customHeight="1">
      <c r="A62" s="508" t="s">
        <v>9</v>
      </c>
      <c r="B62" s="511" t="s">
        <v>59</v>
      </c>
      <c r="C62" s="466" t="s">
        <v>182</v>
      </c>
      <c r="D62" s="469" t="s">
        <v>180</v>
      </c>
      <c r="E62" s="443">
        <v>288712070</v>
      </c>
      <c r="F62" s="446" t="s">
        <v>109</v>
      </c>
      <c r="G62" s="437" t="s">
        <v>80</v>
      </c>
      <c r="H62" s="69" t="s">
        <v>130</v>
      </c>
      <c r="I62" s="70"/>
      <c r="J62" s="71"/>
      <c r="K62" s="72"/>
      <c r="L62" s="73"/>
      <c r="M62" s="74">
        <v>6</v>
      </c>
      <c r="N62" s="75">
        <v>6</v>
      </c>
      <c r="O62" s="75"/>
      <c r="P62" s="76"/>
      <c r="Q62" s="150"/>
      <c r="R62" s="151"/>
      <c r="S62" s="151"/>
      <c r="T62" s="152"/>
      <c r="U62" s="70"/>
      <c r="V62" s="71"/>
      <c r="W62" s="72"/>
      <c r="X62" s="73"/>
      <c r="Y62" s="450" t="s">
        <v>181</v>
      </c>
      <c r="Z62" s="461">
        <v>200</v>
      </c>
      <c r="AA62" s="463"/>
      <c r="AB62" s="464"/>
    </row>
    <row r="63" spans="1:28" ht="17.25" customHeight="1">
      <c r="A63" s="509"/>
      <c r="B63" s="512"/>
      <c r="C63" s="467"/>
      <c r="D63" s="470"/>
      <c r="E63" s="444"/>
      <c r="F63" s="447"/>
      <c r="G63" s="449"/>
      <c r="H63" s="77"/>
      <c r="I63" s="78"/>
      <c r="J63" s="79"/>
      <c r="K63" s="80"/>
      <c r="L63" s="81"/>
      <c r="M63" s="82"/>
      <c r="N63" s="83"/>
      <c r="O63" s="83"/>
      <c r="P63" s="84"/>
      <c r="Q63" s="153"/>
      <c r="R63" s="154"/>
      <c r="S63" s="154"/>
      <c r="T63" s="155"/>
      <c r="U63" s="78"/>
      <c r="V63" s="79"/>
      <c r="W63" s="80"/>
      <c r="X63" s="81"/>
      <c r="Y63" s="451"/>
      <c r="Z63" s="462"/>
      <c r="AA63" s="462"/>
      <c r="AB63" s="465"/>
    </row>
    <row r="64" spans="1:28" ht="31.5" customHeight="1" thickBot="1">
      <c r="A64" s="510"/>
      <c r="B64" s="513"/>
      <c r="C64" s="468"/>
      <c r="D64" s="471"/>
      <c r="E64" s="445"/>
      <c r="F64" s="448"/>
      <c r="G64" s="438"/>
      <c r="H64" s="87" t="s">
        <v>7</v>
      </c>
      <c r="I64" s="88"/>
      <c r="J64" s="89"/>
      <c r="K64" s="88"/>
      <c r="L64" s="90"/>
      <c r="M64" s="88">
        <v>6</v>
      </c>
      <c r="N64" s="89">
        <v>6</v>
      </c>
      <c r="O64" s="88"/>
      <c r="P64" s="90"/>
      <c r="Q64" s="54"/>
      <c r="R64" s="55"/>
      <c r="S64" s="55"/>
      <c r="T64" s="56"/>
      <c r="U64" s="88"/>
      <c r="V64" s="89"/>
      <c r="W64" s="88"/>
      <c r="X64" s="90"/>
      <c r="Y64" s="452"/>
      <c r="Z64" s="424"/>
      <c r="AA64" s="424"/>
      <c r="AB64" s="345"/>
    </row>
    <row r="65" spans="1:31" ht="14.25" customHeight="1" thickBot="1">
      <c r="A65" s="27" t="s">
        <v>9</v>
      </c>
      <c r="B65" s="91" t="s">
        <v>59</v>
      </c>
      <c r="C65" s="619" t="s">
        <v>28</v>
      </c>
      <c r="D65" s="620"/>
      <c r="E65" s="620"/>
      <c r="F65" s="620"/>
      <c r="G65" s="620"/>
      <c r="H65" s="620"/>
      <c r="I65" s="92">
        <f>SUM(I64+I61+I58+I55+I52+I49)</f>
        <v>8.8000000000000007</v>
      </c>
      <c r="J65" s="64">
        <f>SUM(J64+J61+J58+J55+J52+J49)</f>
        <v>8.8000000000000007</v>
      </c>
      <c r="K65" s="93">
        <v>0</v>
      </c>
      <c r="L65" s="94">
        <v>0</v>
      </c>
      <c r="M65" s="92">
        <f>SUM(M64+M61+M58+M55+M52+M49)</f>
        <v>16.100000000000001</v>
      </c>
      <c r="N65" s="64">
        <f>SUM(N64+N61+N58+N55+N52+N49)</f>
        <v>16.100000000000001</v>
      </c>
      <c r="O65" s="93">
        <v>0</v>
      </c>
      <c r="P65" s="94">
        <v>0</v>
      </c>
      <c r="Q65" s="63">
        <f>SUM(Q61+Q58+Q55+Q52+Q49)</f>
        <v>12</v>
      </c>
      <c r="R65" s="64">
        <f>SUM(R61+R58+R55+R52+R49)</f>
        <v>12</v>
      </c>
      <c r="S65" s="64">
        <v>0</v>
      </c>
      <c r="T65" s="65">
        <v>586</v>
      </c>
      <c r="U65" s="92">
        <f>SUM(U61+U58+U55+U52+U49)</f>
        <v>11.5</v>
      </c>
      <c r="V65" s="64">
        <f>SUM(V61+V58+V55+V52+V49)</f>
        <v>11.5</v>
      </c>
      <c r="W65" s="93">
        <v>0</v>
      </c>
      <c r="X65" s="94">
        <v>50</v>
      </c>
      <c r="Y65" s="66"/>
      <c r="Z65" s="67"/>
      <c r="AA65" s="67"/>
      <c r="AB65" s="68"/>
    </row>
    <row r="66" spans="1:31" ht="14.25" customHeight="1" thickBot="1">
      <c r="A66" s="27" t="s">
        <v>9</v>
      </c>
      <c r="B66" s="618" t="s">
        <v>29</v>
      </c>
      <c r="C66" s="618"/>
      <c r="D66" s="618"/>
      <c r="E66" s="618"/>
      <c r="F66" s="618"/>
      <c r="G66" s="618"/>
      <c r="H66" s="472"/>
      <c r="I66" s="398">
        <f>SUM(I23,I45,I65)</f>
        <v>1193.8</v>
      </c>
      <c r="J66" s="399">
        <f>SUM(J23,J45,J65)</f>
        <v>1029.8</v>
      </c>
      <c r="K66" s="399">
        <f>SUM(K45)</f>
        <v>598.29999999999995</v>
      </c>
      <c r="L66" s="400">
        <f>SUM(L23,L45,L65)</f>
        <v>164</v>
      </c>
      <c r="M66" s="398">
        <f>SUM(M23,M45,M65)</f>
        <v>1109</v>
      </c>
      <c r="N66" s="399">
        <f>SUM(N23,N45,N65)</f>
        <v>1041.8999999999999</v>
      </c>
      <c r="O66" s="399">
        <f t="shared" ref="O66:X66" si="3">SUM(O65+O45)</f>
        <v>608.4</v>
      </c>
      <c r="P66" s="400">
        <f>SUM(P23,P45,P65)</f>
        <v>67.099999999999994</v>
      </c>
      <c r="Q66" s="398">
        <f>SUM(Q23,Q45,Q65)</f>
        <v>1701.8</v>
      </c>
      <c r="R66" s="399">
        <f t="shared" si="3"/>
        <v>1115.8</v>
      </c>
      <c r="S66" s="399">
        <f t="shared" si="3"/>
        <v>642.4</v>
      </c>
      <c r="T66" s="400">
        <f t="shared" si="3"/>
        <v>586</v>
      </c>
      <c r="U66" s="398">
        <f>SUM(U23,U45,U65)</f>
        <v>1285.6000000000001</v>
      </c>
      <c r="V66" s="399">
        <f>SUM(V45,V65)</f>
        <v>1235.5999999999999</v>
      </c>
      <c r="W66" s="399">
        <f t="shared" si="3"/>
        <v>663.8</v>
      </c>
      <c r="X66" s="400">
        <f t="shared" si="3"/>
        <v>50</v>
      </c>
      <c r="Y66" s="98"/>
      <c r="Z66" s="98"/>
      <c r="AA66" s="98"/>
      <c r="AB66" s="99"/>
    </row>
    <row r="67" spans="1:31" ht="14.25" customHeight="1" thickBot="1">
      <c r="A67" s="26" t="s">
        <v>10</v>
      </c>
      <c r="B67" s="525" t="s">
        <v>110</v>
      </c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  <c r="AA67" s="495"/>
      <c r="AB67" s="496"/>
    </row>
    <row r="68" spans="1:31" ht="19.5" customHeight="1" thickBot="1">
      <c r="A68" s="27" t="s">
        <v>10</v>
      </c>
      <c r="B68" s="28" t="s">
        <v>10</v>
      </c>
      <c r="C68" s="526" t="s">
        <v>111</v>
      </c>
      <c r="D68" s="526"/>
      <c r="E68" s="526"/>
      <c r="F68" s="526"/>
      <c r="G68" s="526"/>
      <c r="H68" s="526"/>
      <c r="I68" s="526"/>
      <c r="J68" s="526"/>
      <c r="K68" s="526"/>
      <c r="L68" s="526"/>
      <c r="M68" s="526"/>
      <c r="N68" s="526"/>
      <c r="O68" s="526"/>
      <c r="P68" s="526"/>
      <c r="Q68" s="526"/>
      <c r="R68" s="526"/>
      <c r="S68" s="526"/>
      <c r="T68" s="526"/>
      <c r="U68" s="526"/>
      <c r="V68" s="526"/>
      <c r="W68" s="526"/>
      <c r="X68" s="526"/>
      <c r="Y68" s="526"/>
      <c r="Z68" s="526"/>
      <c r="AA68" s="526"/>
      <c r="AB68" s="527"/>
    </row>
    <row r="69" spans="1:31" ht="63" customHeight="1">
      <c r="A69" s="517" t="s">
        <v>10</v>
      </c>
      <c r="B69" s="521" t="s">
        <v>10</v>
      </c>
      <c r="C69" s="454" t="s">
        <v>56</v>
      </c>
      <c r="D69" s="616" t="s">
        <v>57</v>
      </c>
      <c r="E69" s="435" t="s">
        <v>113</v>
      </c>
      <c r="F69" s="621" t="s">
        <v>113</v>
      </c>
      <c r="G69" s="623" t="s">
        <v>114</v>
      </c>
      <c r="H69" s="187" t="s">
        <v>130</v>
      </c>
      <c r="I69" s="188">
        <v>48</v>
      </c>
      <c r="J69" s="189">
        <v>48</v>
      </c>
      <c r="K69" s="189"/>
      <c r="L69" s="190"/>
      <c r="M69" s="191">
        <v>57</v>
      </c>
      <c r="N69" s="192">
        <v>57</v>
      </c>
      <c r="O69" s="192"/>
      <c r="P69" s="193"/>
      <c r="Q69" s="194">
        <v>57</v>
      </c>
      <c r="R69" s="195">
        <v>57</v>
      </c>
      <c r="S69" s="195"/>
      <c r="T69" s="196"/>
      <c r="U69" s="188">
        <v>57</v>
      </c>
      <c r="V69" s="189">
        <v>57</v>
      </c>
      <c r="W69" s="189"/>
      <c r="X69" s="190"/>
      <c r="Y69" s="100" t="s">
        <v>154</v>
      </c>
      <c r="Z69" s="101">
        <v>6</v>
      </c>
      <c r="AA69" s="101">
        <v>6</v>
      </c>
      <c r="AB69" s="102">
        <v>6</v>
      </c>
    </row>
    <row r="70" spans="1:31" ht="42.75" customHeight="1" thickBot="1">
      <c r="A70" s="524"/>
      <c r="B70" s="457"/>
      <c r="C70" s="457"/>
      <c r="D70" s="617"/>
      <c r="E70" s="436"/>
      <c r="F70" s="622"/>
      <c r="G70" s="624"/>
      <c r="H70" s="53" t="s">
        <v>7</v>
      </c>
      <c r="I70" s="103">
        <v>48</v>
      </c>
      <c r="J70" s="89">
        <v>48</v>
      </c>
      <c r="K70" s="89"/>
      <c r="L70" s="90"/>
      <c r="M70" s="103">
        <v>57</v>
      </c>
      <c r="N70" s="89">
        <v>57</v>
      </c>
      <c r="O70" s="89"/>
      <c r="P70" s="90"/>
      <c r="Q70" s="103">
        <v>57</v>
      </c>
      <c r="R70" s="89">
        <v>57</v>
      </c>
      <c r="S70" s="89"/>
      <c r="T70" s="90"/>
      <c r="U70" s="103">
        <v>57</v>
      </c>
      <c r="V70" s="89">
        <v>57</v>
      </c>
      <c r="W70" s="89"/>
      <c r="X70" s="90"/>
      <c r="Y70" s="62"/>
      <c r="Z70" s="104"/>
      <c r="AA70" s="104"/>
      <c r="AB70" s="105"/>
      <c r="AE70" s="5"/>
    </row>
    <row r="71" spans="1:31" ht="83.25" customHeight="1">
      <c r="A71" s="517"/>
      <c r="B71" s="521"/>
      <c r="C71" s="523"/>
      <c r="D71" s="242" t="s">
        <v>112</v>
      </c>
      <c r="E71" s="206"/>
      <c r="F71" s="207"/>
      <c r="G71" s="208"/>
      <c r="H71" s="224"/>
      <c r="I71" s="225">
        <v>12</v>
      </c>
      <c r="J71" s="226">
        <v>12</v>
      </c>
      <c r="K71" s="226"/>
      <c r="L71" s="227"/>
      <c r="M71" s="209">
        <v>12</v>
      </c>
      <c r="N71" s="210">
        <v>12</v>
      </c>
      <c r="O71" s="210"/>
      <c r="P71" s="211"/>
      <c r="Q71" s="225">
        <v>12</v>
      </c>
      <c r="R71" s="226">
        <v>12</v>
      </c>
      <c r="S71" s="226"/>
      <c r="T71" s="227"/>
      <c r="U71" s="225">
        <v>12</v>
      </c>
      <c r="V71" s="226">
        <v>12</v>
      </c>
      <c r="W71" s="226"/>
      <c r="X71" s="227"/>
      <c r="Y71" s="212" t="s">
        <v>149</v>
      </c>
      <c r="Z71" s="213">
        <v>20</v>
      </c>
      <c r="AA71" s="213">
        <v>22</v>
      </c>
      <c r="AB71" s="214">
        <v>25</v>
      </c>
      <c r="AE71" s="5"/>
    </row>
    <row r="72" spans="1:31" ht="96.75" customHeight="1">
      <c r="A72" s="518"/>
      <c r="B72" s="522"/>
      <c r="C72" s="456"/>
      <c r="D72" s="243" t="s">
        <v>191</v>
      </c>
      <c r="E72" s="215"/>
      <c r="F72" s="216"/>
      <c r="G72" s="217"/>
      <c r="H72" s="228"/>
      <c r="I72" s="229">
        <v>1.5</v>
      </c>
      <c r="J72" s="230">
        <v>1.5</v>
      </c>
      <c r="K72" s="230"/>
      <c r="L72" s="231"/>
      <c r="M72" s="218">
        <v>5</v>
      </c>
      <c r="N72" s="219">
        <v>5</v>
      </c>
      <c r="O72" s="219"/>
      <c r="P72" s="220"/>
      <c r="Q72" s="229">
        <v>5</v>
      </c>
      <c r="R72" s="230">
        <v>5</v>
      </c>
      <c r="S72" s="230"/>
      <c r="T72" s="231"/>
      <c r="U72" s="229">
        <v>5</v>
      </c>
      <c r="V72" s="230">
        <v>5</v>
      </c>
      <c r="W72" s="230"/>
      <c r="X72" s="231"/>
      <c r="Y72" s="221" t="s">
        <v>174</v>
      </c>
      <c r="Z72" s="222">
        <v>1</v>
      </c>
      <c r="AA72" s="222">
        <v>2</v>
      </c>
      <c r="AB72" s="223">
        <v>2</v>
      </c>
      <c r="AE72" s="5"/>
    </row>
    <row r="73" spans="1:31" ht="126" customHeight="1">
      <c r="A73" s="519"/>
      <c r="B73" s="456"/>
      <c r="C73" s="456"/>
      <c r="D73" s="243" t="s">
        <v>115</v>
      </c>
      <c r="E73" s="215"/>
      <c r="F73" s="216"/>
      <c r="G73" s="217"/>
      <c r="H73" s="228"/>
      <c r="I73" s="229">
        <v>1.5</v>
      </c>
      <c r="J73" s="230">
        <v>1.5</v>
      </c>
      <c r="K73" s="230"/>
      <c r="L73" s="231"/>
      <c r="M73" s="218">
        <v>2</v>
      </c>
      <c r="N73" s="219">
        <v>2</v>
      </c>
      <c r="O73" s="219"/>
      <c r="P73" s="220"/>
      <c r="Q73" s="229">
        <v>2.5</v>
      </c>
      <c r="R73" s="230">
        <v>2.5</v>
      </c>
      <c r="S73" s="230"/>
      <c r="T73" s="231"/>
      <c r="U73" s="229">
        <v>2.5</v>
      </c>
      <c r="V73" s="230">
        <v>2.5</v>
      </c>
      <c r="W73" s="230"/>
      <c r="X73" s="231"/>
      <c r="Y73" s="221" t="s">
        <v>147</v>
      </c>
      <c r="Z73" s="222">
        <v>30</v>
      </c>
      <c r="AA73" s="222">
        <v>35</v>
      </c>
      <c r="AB73" s="223">
        <v>40</v>
      </c>
      <c r="AE73" s="5"/>
    </row>
    <row r="74" spans="1:31" ht="48.75" customHeight="1">
      <c r="A74" s="520"/>
      <c r="B74" s="462"/>
      <c r="C74" s="456"/>
      <c r="D74" s="243" t="s">
        <v>116</v>
      </c>
      <c r="E74" s="215"/>
      <c r="F74" s="216"/>
      <c r="G74" s="217"/>
      <c r="H74" s="228"/>
      <c r="I74" s="229">
        <v>12</v>
      </c>
      <c r="J74" s="230">
        <v>12</v>
      </c>
      <c r="K74" s="230"/>
      <c r="L74" s="231"/>
      <c r="M74" s="218">
        <v>13</v>
      </c>
      <c r="N74" s="219">
        <v>13</v>
      </c>
      <c r="O74" s="219"/>
      <c r="P74" s="220"/>
      <c r="Q74" s="229">
        <v>13</v>
      </c>
      <c r="R74" s="230">
        <v>13</v>
      </c>
      <c r="S74" s="230"/>
      <c r="T74" s="231"/>
      <c r="U74" s="229">
        <v>13</v>
      </c>
      <c r="V74" s="230">
        <v>13</v>
      </c>
      <c r="W74" s="230"/>
      <c r="X74" s="231"/>
      <c r="Y74" s="221" t="s">
        <v>145</v>
      </c>
      <c r="Z74" s="222">
        <v>15</v>
      </c>
      <c r="AA74" s="222">
        <v>17</v>
      </c>
      <c r="AB74" s="223">
        <v>19</v>
      </c>
      <c r="AE74" s="5"/>
    </row>
    <row r="75" spans="1:31" ht="108.75" customHeight="1" thickBot="1">
      <c r="A75" s="520"/>
      <c r="B75" s="462"/>
      <c r="C75" s="456"/>
      <c r="D75" s="243" t="s">
        <v>117</v>
      </c>
      <c r="E75" s="215"/>
      <c r="F75" s="216"/>
      <c r="G75" s="217"/>
      <c r="H75" s="228"/>
      <c r="I75" s="229">
        <v>21</v>
      </c>
      <c r="J75" s="230">
        <v>21</v>
      </c>
      <c r="K75" s="230"/>
      <c r="L75" s="231"/>
      <c r="M75" s="218">
        <v>25</v>
      </c>
      <c r="N75" s="219">
        <v>25</v>
      </c>
      <c r="O75" s="219"/>
      <c r="P75" s="220"/>
      <c r="Q75" s="229">
        <v>25</v>
      </c>
      <c r="R75" s="230">
        <v>25</v>
      </c>
      <c r="S75" s="230"/>
      <c r="T75" s="231"/>
      <c r="U75" s="229">
        <v>25</v>
      </c>
      <c r="V75" s="230">
        <v>25</v>
      </c>
      <c r="W75" s="230"/>
      <c r="X75" s="231"/>
      <c r="Y75" s="221" t="s">
        <v>146</v>
      </c>
      <c r="Z75" s="222">
        <v>1</v>
      </c>
      <c r="AA75" s="222">
        <v>1</v>
      </c>
      <c r="AB75" s="223">
        <v>1</v>
      </c>
      <c r="AE75" s="5"/>
    </row>
    <row r="76" spans="1:31" ht="25.5" customHeight="1">
      <c r="A76" s="106" t="s">
        <v>10</v>
      </c>
      <c r="B76" s="107" t="s">
        <v>10</v>
      </c>
      <c r="C76" s="454" t="s">
        <v>65</v>
      </c>
      <c r="D76" s="433" t="s">
        <v>118</v>
      </c>
      <c r="E76" s="435" t="s">
        <v>109</v>
      </c>
      <c r="F76" s="437" t="s">
        <v>109</v>
      </c>
      <c r="G76" s="439" t="s">
        <v>65</v>
      </c>
      <c r="H76" s="69" t="s">
        <v>130</v>
      </c>
      <c r="I76" s="108">
        <v>1.4</v>
      </c>
      <c r="J76" s="71">
        <v>1.4</v>
      </c>
      <c r="K76" s="71"/>
      <c r="L76" s="73"/>
      <c r="M76" s="191">
        <v>1.7</v>
      </c>
      <c r="N76" s="192">
        <v>1.7</v>
      </c>
      <c r="O76" s="192"/>
      <c r="P76" s="193"/>
      <c r="Q76" s="200">
        <v>1.5</v>
      </c>
      <c r="R76" s="201">
        <v>1.5</v>
      </c>
      <c r="S76" s="201"/>
      <c r="T76" s="202"/>
      <c r="U76" s="108">
        <v>1.5</v>
      </c>
      <c r="V76" s="71">
        <v>1.5</v>
      </c>
      <c r="W76" s="71"/>
      <c r="X76" s="73"/>
      <c r="Y76" s="441" t="s">
        <v>148</v>
      </c>
      <c r="Z76" s="423">
        <v>174</v>
      </c>
      <c r="AA76" s="423">
        <v>174</v>
      </c>
      <c r="AB76" s="425">
        <v>174</v>
      </c>
      <c r="AE76" s="5"/>
    </row>
    <row r="77" spans="1:31" ht="68.25" customHeight="1" thickBot="1">
      <c r="A77" s="112"/>
      <c r="B77" s="113"/>
      <c r="C77" s="457"/>
      <c r="D77" s="434"/>
      <c r="E77" s="436"/>
      <c r="F77" s="438"/>
      <c r="G77" s="440"/>
      <c r="H77" s="114" t="s">
        <v>7</v>
      </c>
      <c r="I77" s="115">
        <v>1.4</v>
      </c>
      <c r="J77" s="116">
        <v>1.4</v>
      </c>
      <c r="K77" s="116"/>
      <c r="L77" s="117"/>
      <c r="M77" s="115">
        <v>1.7</v>
      </c>
      <c r="N77" s="116">
        <v>1.7</v>
      </c>
      <c r="O77" s="116"/>
      <c r="P77" s="117"/>
      <c r="Q77" s="115">
        <v>1.5</v>
      </c>
      <c r="R77" s="116">
        <v>1.5</v>
      </c>
      <c r="S77" s="116"/>
      <c r="T77" s="117"/>
      <c r="U77" s="115">
        <v>1.5</v>
      </c>
      <c r="V77" s="116">
        <v>1.5</v>
      </c>
      <c r="W77" s="116"/>
      <c r="X77" s="117"/>
      <c r="Y77" s="442"/>
      <c r="Z77" s="424"/>
      <c r="AA77" s="424"/>
      <c r="AB77" s="426"/>
      <c r="AE77" s="5"/>
    </row>
    <row r="78" spans="1:31" ht="19.5" customHeight="1">
      <c r="A78" s="106" t="s">
        <v>10</v>
      </c>
      <c r="B78" s="107" t="s">
        <v>10</v>
      </c>
      <c r="C78" s="454" t="s">
        <v>69</v>
      </c>
      <c r="D78" s="433" t="s">
        <v>127</v>
      </c>
      <c r="E78" s="435" t="s">
        <v>113</v>
      </c>
      <c r="F78" s="437" t="s">
        <v>113</v>
      </c>
      <c r="G78" s="439" t="s">
        <v>65</v>
      </c>
      <c r="H78" s="69" t="s">
        <v>130</v>
      </c>
      <c r="I78" s="108"/>
      <c r="J78" s="71"/>
      <c r="K78" s="71"/>
      <c r="L78" s="73"/>
      <c r="M78" s="191">
        <v>90</v>
      </c>
      <c r="N78" s="192"/>
      <c r="O78" s="192"/>
      <c r="P78" s="193">
        <v>90</v>
      </c>
      <c r="Q78" s="200"/>
      <c r="R78" s="201"/>
      <c r="S78" s="201"/>
      <c r="T78" s="202"/>
      <c r="U78" s="108"/>
      <c r="V78" s="71"/>
      <c r="W78" s="71"/>
      <c r="X78" s="73"/>
      <c r="Y78" s="441" t="s">
        <v>175</v>
      </c>
      <c r="Z78" s="423">
        <v>1</v>
      </c>
      <c r="AA78" s="423"/>
      <c r="AB78" s="425"/>
      <c r="AE78" s="5"/>
    </row>
    <row r="79" spans="1:31" ht="19.5" customHeight="1">
      <c r="A79" s="37"/>
      <c r="B79" s="38"/>
      <c r="C79" s="455"/>
      <c r="D79" s="458"/>
      <c r="E79" s="459"/>
      <c r="F79" s="449"/>
      <c r="G79" s="481"/>
      <c r="H79" s="250"/>
      <c r="I79" s="244"/>
      <c r="J79" s="245"/>
      <c r="K79" s="245"/>
      <c r="L79" s="246"/>
      <c r="M79" s="252"/>
      <c r="N79" s="253"/>
      <c r="O79" s="253"/>
      <c r="P79" s="254"/>
      <c r="Q79" s="247"/>
      <c r="R79" s="248"/>
      <c r="S79" s="248"/>
      <c r="T79" s="249"/>
      <c r="U79" s="244"/>
      <c r="V79" s="245"/>
      <c r="W79" s="245"/>
      <c r="X79" s="246"/>
      <c r="Y79" s="501"/>
      <c r="Z79" s="502"/>
      <c r="AA79" s="502"/>
      <c r="AB79" s="507"/>
      <c r="AE79" s="5"/>
    </row>
    <row r="80" spans="1:31" ht="19.5" customHeight="1">
      <c r="A80" s="37"/>
      <c r="B80" s="38"/>
      <c r="C80" s="456"/>
      <c r="D80" s="458"/>
      <c r="E80" s="460"/>
      <c r="F80" s="449"/>
      <c r="G80" s="482"/>
      <c r="H80" s="251"/>
      <c r="I80" s="109"/>
      <c r="J80" s="110"/>
      <c r="K80" s="110"/>
      <c r="L80" s="111"/>
      <c r="M80" s="252"/>
      <c r="N80" s="253"/>
      <c r="O80" s="253"/>
      <c r="P80" s="254"/>
      <c r="Q80" s="203"/>
      <c r="R80" s="204"/>
      <c r="S80" s="204"/>
      <c r="T80" s="205"/>
      <c r="U80" s="109"/>
      <c r="V80" s="110"/>
      <c r="W80" s="110"/>
      <c r="X80" s="111"/>
      <c r="Y80" s="483"/>
      <c r="Z80" s="462"/>
      <c r="AA80" s="462"/>
      <c r="AB80" s="465"/>
      <c r="AE80" s="5"/>
    </row>
    <row r="81" spans="1:31" ht="19.5" customHeight="1" thickBot="1">
      <c r="A81" s="112"/>
      <c r="B81" s="113"/>
      <c r="C81" s="457"/>
      <c r="D81" s="434"/>
      <c r="E81" s="436"/>
      <c r="F81" s="438"/>
      <c r="G81" s="440"/>
      <c r="H81" s="114" t="s">
        <v>7</v>
      </c>
      <c r="I81" s="115"/>
      <c r="J81" s="116"/>
      <c r="K81" s="116"/>
      <c r="L81" s="117"/>
      <c r="M81" s="115">
        <v>90</v>
      </c>
      <c r="N81" s="116"/>
      <c r="O81" s="116"/>
      <c r="P81" s="117">
        <v>90</v>
      </c>
      <c r="Q81" s="115"/>
      <c r="R81" s="116"/>
      <c r="S81" s="116"/>
      <c r="T81" s="117"/>
      <c r="U81" s="115"/>
      <c r="V81" s="116"/>
      <c r="W81" s="116"/>
      <c r="X81" s="117"/>
      <c r="Y81" s="442"/>
      <c r="Z81" s="424"/>
      <c r="AA81" s="424"/>
      <c r="AB81" s="426"/>
      <c r="AE81" s="5"/>
    </row>
    <row r="82" spans="1:31" ht="19.5" customHeight="1">
      <c r="A82" s="517" t="s">
        <v>10</v>
      </c>
      <c r="B82" s="521" t="s">
        <v>10</v>
      </c>
      <c r="C82" s="454" t="s">
        <v>73</v>
      </c>
      <c r="D82" s="616" t="s">
        <v>138</v>
      </c>
      <c r="E82" s="478" t="s">
        <v>113</v>
      </c>
      <c r="F82" s="478" t="s">
        <v>113</v>
      </c>
      <c r="G82" s="503" t="s">
        <v>114</v>
      </c>
      <c r="H82" s="187" t="s">
        <v>130</v>
      </c>
      <c r="I82" s="188">
        <v>4</v>
      </c>
      <c r="J82" s="189">
        <v>4</v>
      </c>
      <c r="K82" s="189"/>
      <c r="L82" s="190"/>
      <c r="M82" s="191">
        <v>4</v>
      </c>
      <c r="N82" s="192">
        <v>4</v>
      </c>
      <c r="O82" s="192"/>
      <c r="P82" s="193"/>
      <c r="Q82" s="194">
        <v>4</v>
      </c>
      <c r="R82" s="195">
        <v>4</v>
      </c>
      <c r="S82" s="195"/>
      <c r="T82" s="196"/>
      <c r="U82" s="188">
        <v>4</v>
      </c>
      <c r="V82" s="189">
        <v>4</v>
      </c>
      <c r="W82" s="189"/>
      <c r="X82" s="190"/>
      <c r="Y82" s="441" t="s">
        <v>139</v>
      </c>
      <c r="Z82" s="101"/>
      <c r="AA82" s="101"/>
      <c r="AB82" s="102"/>
      <c r="AE82" s="5"/>
    </row>
    <row r="83" spans="1:31" ht="19.5" customHeight="1">
      <c r="A83" s="518"/>
      <c r="B83" s="522"/>
      <c r="C83" s="455"/>
      <c r="D83" s="682"/>
      <c r="E83" s="683"/>
      <c r="F83" s="683"/>
      <c r="G83" s="504"/>
      <c r="H83" s="180"/>
      <c r="I83" s="181"/>
      <c r="J83" s="182"/>
      <c r="K83" s="182"/>
      <c r="L83" s="183"/>
      <c r="M83" s="184"/>
      <c r="N83" s="185"/>
      <c r="O83" s="185"/>
      <c r="P83" s="186"/>
      <c r="Q83" s="197"/>
      <c r="R83" s="198"/>
      <c r="S83" s="198"/>
      <c r="T83" s="199"/>
      <c r="U83" s="181"/>
      <c r="V83" s="182"/>
      <c r="W83" s="182"/>
      <c r="X83" s="183"/>
      <c r="Y83" s="483"/>
      <c r="Z83" s="51">
        <v>50</v>
      </c>
      <c r="AA83" s="51">
        <v>50</v>
      </c>
      <c r="AB83" s="52">
        <v>50</v>
      </c>
      <c r="AE83" s="5"/>
    </row>
    <row r="84" spans="1:31" ht="54.75" customHeight="1" thickBot="1">
      <c r="A84" s="524"/>
      <c r="B84" s="457"/>
      <c r="C84" s="457"/>
      <c r="D84" s="617"/>
      <c r="E84" s="480"/>
      <c r="F84" s="480"/>
      <c r="G84" s="505"/>
      <c r="H84" s="53" t="s">
        <v>7</v>
      </c>
      <c r="I84" s="103">
        <v>4</v>
      </c>
      <c r="J84" s="89">
        <v>4</v>
      </c>
      <c r="K84" s="89"/>
      <c r="L84" s="90"/>
      <c r="M84" s="103">
        <v>4</v>
      </c>
      <c r="N84" s="89">
        <v>4</v>
      </c>
      <c r="O84" s="89"/>
      <c r="P84" s="90"/>
      <c r="Q84" s="103">
        <v>4</v>
      </c>
      <c r="R84" s="89">
        <v>4</v>
      </c>
      <c r="S84" s="89"/>
      <c r="T84" s="90"/>
      <c r="U84" s="103">
        <v>4</v>
      </c>
      <c r="V84" s="89">
        <v>4</v>
      </c>
      <c r="W84" s="89"/>
      <c r="X84" s="90"/>
      <c r="Y84" s="442"/>
      <c r="Z84" s="104"/>
      <c r="AA84" s="104"/>
      <c r="AB84" s="105"/>
      <c r="AE84" s="5"/>
    </row>
    <row r="85" spans="1:31" ht="24" customHeight="1">
      <c r="A85" s="427" t="s">
        <v>10</v>
      </c>
      <c r="B85" s="429" t="s">
        <v>10</v>
      </c>
      <c r="C85" s="431" t="s">
        <v>77</v>
      </c>
      <c r="D85" s="433" t="s">
        <v>192</v>
      </c>
      <c r="E85" s="435" t="s">
        <v>47</v>
      </c>
      <c r="F85" s="437" t="s">
        <v>47</v>
      </c>
      <c r="G85" s="439" t="s">
        <v>80</v>
      </c>
      <c r="H85" s="69" t="s">
        <v>130</v>
      </c>
      <c r="I85" s="108"/>
      <c r="J85" s="71"/>
      <c r="K85" s="71"/>
      <c r="L85" s="73"/>
      <c r="M85" s="191">
        <v>10</v>
      </c>
      <c r="N85" s="192"/>
      <c r="O85" s="192"/>
      <c r="P85" s="193">
        <v>10</v>
      </c>
      <c r="Q85" s="200"/>
      <c r="R85" s="201"/>
      <c r="S85" s="201"/>
      <c r="T85" s="202"/>
      <c r="U85" s="108"/>
      <c r="V85" s="71"/>
      <c r="W85" s="71"/>
      <c r="X85" s="73"/>
      <c r="Y85" s="441" t="s">
        <v>193</v>
      </c>
      <c r="Z85" s="423">
        <v>1</v>
      </c>
      <c r="AA85" s="423"/>
      <c r="AB85" s="425"/>
      <c r="AE85" s="5"/>
    </row>
    <row r="86" spans="1:31" ht="49.5" customHeight="1" thickBot="1">
      <c r="A86" s="428"/>
      <c r="B86" s="430"/>
      <c r="C86" s="432"/>
      <c r="D86" s="434"/>
      <c r="E86" s="436"/>
      <c r="F86" s="438"/>
      <c r="G86" s="440"/>
      <c r="H86" s="114" t="s">
        <v>7</v>
      </c>
      <c r="I86" s="115"/>
      <c r="J86" s="116"/>
      <c r="K86" s="116"/>
      <c r="L86" s="117"/>
      <c r="M86" s="115">
        <v>10</v>
      </c>
      <c r="N86" s="116"/>
      <c r="O86" s="116"/>
      <c r="P86" s="117">
        <v>10</v>
      </c>
      <c r="Q86" s="115"/>
      <c r="R86" s="116"/>
      <c r="S86" s="116"/>
      <c r="T86" s="117"/>
      <c r="U86" s="115"/>
      <c r="V86" s="116"/>
      <c r="W86" s="116"/>
      <c r="X86" s="117"/>
      <c r="Y86" s="442"/>
      <c r="Z86" s="424"/>
      <c r="AA86" s="424"/>
      <c r="AB86" s="426"/>
      <c r="AE86" s="5"/>
    </row>
    <row r="87" spans="1:31" ht="14.25" customHeight="1" thickBot="1">
      <c r="A87" s="118" t="s">
        <v>10</v>
      </c>
      <c r="B87" s="113" t="s">
        <v>9</v>
      </c>
      <c r="C87" s="475" t="s">
        <v>28</v>
      </c>
      <c r="D87" s="476"/>
      <c r="E87" s="476"/>
      <c r="F87" s="476"/>
      <c r="G87" s="476"/>
      <c r="H87" s="477"/>
      <c r="I87" s="119">
        <f>SUM(I84+I81+I77+I70)</f>
        <v>53.4</v>
      </c>
      <c r="J87" s="120">
        <f>SUM(J84+J81+J77+J70)</f>
        <v>53.4</v>
      </c>
      <c r="K87" s="120">
        <v>0</v>
      </c>
      <c r="L87" s="121">
        <v>0</v>
      </c>
      <c r="M87" s="119">
        <v>162.69999999999999</v>
      </c>
      <c r="N87" s="120">
        <f>SUM(N84+N81+N77+N70)</f>
        <v>62.7</v>
      </c>
      <c r="O87" s="120">
        <v>0</v>
      </c>
      <c r="P87" s="121">
        <v>100</v>
      </c>
      <c r="Q87" s="119">
        <f>SUM(Q84+Q81+Q77+Q70)</f>
        <v>62.5</v>
      </c>
      <c r="R87" s="120">
        <f>SUM(R84+R81+R77+R70)</f>
        <v>62.5</v>
      </c>
      <c r="S87" s="120">
        <v>0</v>
      </c>
      <c r="T87" s="121">
        <v>0</v>
      </c>
      <c r="U87" s="119">
        <f>SUM(U84+U81+U77+U70)</f>
        <v>62.5</v>
      </c>
      <c r="V87" s="120">
        <f>SUM(V84+V81+V77+V70)</f>
        <v>62.5</v>
      </c>
      <c r="W87" s="120">
        <v>0</v>
      </c>
      <c r="X87" s="121">
        <v>0</v>
      </c>
      <c r="Y87" s="122"/>
      <c r="Z87" s="122"/>
      <c r="AA87" s="122"/>
      <c r="AB87" s="123"/>
    </row>
    <row r="88" spans="1:31" ht="14.25" customHeight="1" thickBot="1">
      <c r="A88" s="27" t="s">
        <v>10</v>
      </c>
      <c r="B88" s="472" t="s">
        <v>29</v>
      </c>
      <c r="C88" s="473"/>
      <c r="D88" s="473"/>
      <c r="E88" s="473"/>
      <c r="F88" s="473"/>
      <c r="G88" s="473"/>
      <c r="H88" s="474"/>
      <c r="I88" s="95">
        <f>SUM(I87)</f>
        <v>53.4</v>
      </c>
      <c r="J88" s="96">
        <f>SUM(J87)</f>
        <v>53.4</v>
      </c>
      <c r="K88" s="96">
        <v>0</v>
      </c>
      <c r="L88" s="97">
        <v>0</v>
      </c>
      <c r="M88" s="95">
        <f t="shared" ref="M88:X88" si="4">SUM(M87)</f>
        <v>162.69999999999999</v>
      </c>
      <c r="N88" s="96">
        <f t="shared" si="4"/>
        <v>62.7</v>
      </c>
      <c r="O88" s="96">
        <f t="shared" si="4"/>
        <v>0</v>
      </c>
      <c r="P88" s="97">
        <f t="shared" si="4"/>
        <v>100</v>
      </c>
      <c r="Q88" s="124">
        <f t="shared" si="4"/>
        <v>62.5</v>
      </c>
      <c r="R88" s="125">
        <f t="shared" si="4"/>
        <v>62.5</v>
      </c>
      <c r="S88" s="96">
        <f t="shared" si="4"/>
        <v>0</v>
      </c>
      <c r="T88" s="126">
        <f t="shared" si="4"/>
        <v>0</v>
      </c>
      <c r="U88" s="95">
        <f t="shared" si="4"/>
        <v>62.5</v>
      </c>
      <c r="V88" s="96">
        <f t="shared" si="4"/>
        <v>62.5</v>
      </c>
      <c r="W88" s="96">
        <f t="shared" si="4"/>
        <v>0</v>
      </c>
      <c r="X88" s="97">
        <f t="shared" si="4"/>
        <v>0</v>
      </c>
      <c r="Y88" s="127"/>
      <c r="Z88" s="98"/>
      <c r="AA88" s="98"/>
      <c r="AB88" s="99"/>
    </row>
    <row r="89" spans="1:31" ht="14.25" customHeight="1" thickBot="1">
      <c r="A89" s="26" t="s">
        <v>59</v>
      </c>
      <c r="B89" s="495" t="s">
        <v>119</v>
      </c>
      <c r="C89" s="495"/>
      <c r="D89" s="495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6"/>
    </row>
    <row r="90" spans="1:31" ht="14.25" customHeight="1" thickBot="1">
      <c r="A90" s="27" t="s">
        <v>59</v>
      </c>
      <c r="B90" s="28" t="s">
        <v>9</v>
      </c>
      <c r="C90" s="492" t="s">
        <v>121</v>
      </c>
      <c r="D90" s="493"/>
      <c r="E90" s="493"/>
      <c r="F90" s="493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  <c r="W90" s="493"/>
      <c r="X90" s="493"/>
      <c r="Y90" s="493"/>
      <c r="Z90" s="493"/>
      <c r="AA90" s="493"/>
      <c r="AB90" s="494"/>
    </row>
    <row r="91" spans="1:31" ht="19.5" customHeight="1">
      <c r="A91" s="106" t="s">
        <v>59</v>
      </c>
      <c r="B91" s="107" t="s">
        <v>9</v>
      </c>
      <c r="C91" s="454" t="s">
        <v>9</v>
      </c>
      <c r="D91" s="433" t="s">
        <v>120</v>
      </c>
      <c r="E91" s="514" t="s">
        <v>160</v>
      </c>
      <c r="F91" s="514" t="s">
        <v>160</v>
      </c>
      <c r="G91" s="486" t="s">
        <v>80</v>
      </c>
      <c r="H91" s="69" t="s">
        <v>130</v>
      </c>
      <c r="I91" s="108">
        <v>10</v>
      </c>
      <c r="J91" s="71">
        <v>9</v>
      </c>
      <c r="K91" s="71">
        <v>2.5</v>
      </c>
      <c r="L91" s="73">
        <v>1</v>
      </c>
      <c r="M91" s="191">
        <v>17</v>
      </c>
      <c r="N91" s="192">
        <v>15</v>
      </c>
      <c r="O91" s="192">
        <v>8.6999999999999993</v>
      </c>
      <c r="P91" s="322">
        <v>2</v>
      </c>
      <c r="Q91" s="200">
        <v>29.4</v>
      </c>
      <c r="R91" s="201">
        <v>29.4</v>
      </c>
      <c r="S91" s="201">
        <v>9.1</v>
      </c>
      <c r="T91" s="202">
        <v>0</v>
      </c>
      <c r="U91" s="108">
        <v>32</v>
      </c>
      <c r="V91" s="71">
        <v>32</v>
      </c>
      <c r="W91" s="71">
        <v>10</v>
      </c>
      <c r="X91" s="73"/>
      <c r="Y91" s="441" t="s">
        <v>142</v>
      </c>
      <c r="Z91" s="423">
        <v>1</v>
      </c>
      <c r="AA91" s="423">
        <v>1</v>
      </c>
      <c r="AB91" s="425">
        <v>1</v>
      </c>
    </row>
    <row r="92" spans="1:31" ht="20.25" customHeight="1">
      <c r="A92" s="37"/>
      <c r="B92" s="38"/>
      <c r="C92" s="456"/>
      <c r="D92" s="458"/>
      <c r="E92" s="515"/>
      <c r="F92" s="515"/>
      <c r="G92" s="506"/>
      <c r="H92" s="251"/>
      <c r="I92" s="109"/>
      <c r="J92" s="110"/>
      <c r="K92" s="110"/>
      <c r="L92" s="111"/>
      <c r="M92" s="252"/>
      <c r="N92" s="253"/>
      <c r="O92" s="253"/>
      <c r="P92" s="323"/>
      <c r="Q92" s="203"/>
      <c r="R92" s="204"/>
      <c r="S92" s="204"/>
      <c r="T92" s="205"/>
      <c r="U92" s="109"/>
      <c r="V92" s="110"/>
      <c r="W92" s="110"/>
      <c r="X92" s="111"/>
      <c r="Y92" s="483"/>
      <c r="Z92" s="497"/>
      <c r="AA92" s="497"/>
      <c r="AB92" s="499"/>
    </row>
    <row r="93" spans="1:31" ht="50.25" customHeight="1" thickBot="1">
      <c r="A93" s="112"/>
      <c r="B93" s="113"/>
      <c r="C93" s="457"/>
      <c r="D93" s="434"/>
      <c r="E93" s="516"/>
      <c r="F93" s="516"/>
      <c r="G93" s="487"/>
      <c r="H93" s="114" t="s">
        <v>7</v>
      </c>
      <c r="I93" s="115">
        <v>10</v>
      </c>
      <c r="J93" s="116">
        <v>9</v>
      </c>
      <c r="K93" s="116">
        <v>2.5</v>
      </c>
      <c r="L93" s="117">
        <v>1</v>
      </c>
      <c r="M93" s="115">
        <f>SUM(M91+M92)</f>
        <v>17</v>
      </c>
      <c r="N93" s="116">
        <v>15</v>
      </c>
      <c r="O93" s="116">
        <f>SUM(O91+O92)</f>
        <v>8.6999999999999993</v>
      </c>
      <c r="P93" s="324">
        <v>2</v>
      </c>
      <c r="Q93" s="115">
        <f t="shared" ref="Q93:X93" si="5">SUM(Q91+Q92)</f>
        <v>29.4</v>
      </c>
      <c r="R93" s="116">
        <f t="shared" si="5"/>
        <v>29.4</v>
      </c>
      <c r="S93" s="116">
        <f t="shared" si="5"/>
        <v>9.1</v>
      </c>
      <c r="T93" s="117">
        <f t="shared" si="5"/>
        <v>0</v>
      </c>
      <c r="U93" s="115">
        <f t="shared" si="5"/>
        <v>32</v>
      </c>
      <c r="V93" s="116">
        <f t="shared" si="5"/>
        <v>32</v>
      </c>
      <c r="W93" s="116">
        <f t="shared" si="5"/>
        <v>10</v>
      </c>
      <c r="X93" s="117">
        <f t="shared" si="5"/>
        <v>0</v>
      </c>
      <c r="Y93" s="442"/>
      <c r="Z93" s="498"/>
      <c r="AA93" s="498"/>
      <c r="AB93" s="500"/>
    </row>
    <row r="94" spans="1:31" ht="34.5" customHeight="1">
      <c r="A94" s="106" t="s">
        <v>59</v>
      </c>
      <c r="B94" s="107" t="s">
        <v>9</v>
      </c>
      <c r="C94" s="454" t="s">
        <v>10</v>
      </c>
      <c r="D94" s="433" t="s">
        <v>126</v>
      </c>
      <c r="E94" s="435" t="s">
        <v>47</v>
      </c>
      <c r="F94" s="437" t="s">
        <v>47</v>
      </c>
      <c r="G94" s="439" t="s">
        <v>80</v>
      </c>
      <c r="H94" s="69" t="s">
        <v>130</v>
      </c>
      <c r="I94" s="108">
        <v>3.1</v>
      </c>
      <c r="J94" s="71">
        <v>3.1</v>
      </c>
      <c r="K94" s="71"/>
      <c r="L94" s="73"/>
      <c r="M94" s="191">
        <v>3</v>
      </c>
      <c r="N94" s="192">
        <v>3</v>
      </c>
      <c r="O94" s="192"/>
      <c r="P94" s="193"/>
      <c r="Q94" s="200">
        <v>3.4</v>
      </c>
      <c r="R94" s="201">
        <v>3.4</v>
      </c>
      <c r="S94" s="201"/>
      <c r="T94" s="202"/>
      <c r="U94" s="108">
        <v>3.4</v>
      </c>
      <c r="V94" s="71">
        <v>3.4</v>
      </c>
      <c r="W94" s="71"/>
      <c r="X94" s="73"/>
      <c r="Y94" s="441" t="s">
        <v>177</v>
      </c>
      <c r="Z94" s="423">
        <v>20</v>
      </c>
      <c r="AA94" s="423">
        <v>20</v>
      </c>
      <c r="AB94" s="425">
        <v>20</v>
      </c>
    </row>
    <row r="95" spans="1:31" ht="60.75" customHeight="1" thickBot="1">
      <c r="A95" s="112"/>
      <c r="B95" s="113"/>
      <c r="C95" s="457"/>
      <c r="D95" s="434"/>
      <c r="E95" s="436"/>
      <c r="F95" s="438"/>
      <c r="G95" s="440"/>
      <c r="H95" s="114" t="s">
        <v>7</v>
      </c>
      <c r="I95" s="115">
        <v>3.1</v>
      </c>
      <c r="J95" s="116">
        <v>3.1</v>
      </c>
      <c r="K95" s="116"/>
      <c r="L95" s="117"/>
      <c r="M95" s="115">
        <v>3</v>
      </c>
      <c r="N95" s="116">
        <v>3</v>
      </c>
      <c r="O95" s="116"/>
      <c r="P95" s="117"/>
      <c r="Q95" s="115">
        <v>3.4</v>
      </c>
      <c r="R95" s="116">
        <v>3.4</v>
      </c>
      <c r="S95" s="116"/>
      <c r="T95" s="117"/>
      <c r="U95" s="115">
        <v>3.4</v>
      </c>
      <c r="V95" s="116">
        <v>3.4</v>
      </c>
      <c r="W95" s="116"/>
      <c r="X95" s="117"/>
      <c r="Y95" s="442"/>
      <c r="Z95" s="424"/>
      <c r="AA95" s="424"/>
      <c r="AB95" s="426"/>
    </row>
    <row r="96" spans="1:31" ht="36.75" customHeight="1" thickBot="1">
      <c r="A96" s="27"/>
      <c r="B96" s="28"/>
      <c r="C96" s="163"/>
      <c r="D96" s="164" t="s">
        <v>158</v>
      </c>
      <c r="E96" s="177"/>
      <c r="F96" s="178"/>
      <c r="G96" s="179"/>
      <c r="H96" s="165"/>
      <c r="I96" s="166"/>
      <c r="J96" s="167"/>
      <c r="K96" s="166"/>
      <c r="L96" s="168"/>
      <c r="M96" s="267">
        <v>1</v>
      </c>
      <c r="N96" s="263">
        <v>1</v>
      </c>
      <c r="O96" s="264"/>
      <c r="P96" s="117"/>
      <c r="Q96" s="169"/>
      <c r="R96" s="170"/>
      <c r="S96" s="170"/>
      <c r="T96" s="171"/>
      <c r="U96" s="166"/>
      <c r="V96" s="167"/>
      <c r="W96" s="166"/>
      <c r="X96" s="168"/>
      <c r="Y96" s="172" t="s">
        <v>176</v>
      </c>
      <c r="Z96" s="278" t="s">
        <v>159</v>
      </c>
      <c r="AA96" s="173"/>
      <c r="AB96" s="277"/>
    </row>
    <row r="97" spans="1:50" ht="14.25" customHeight="1" thickBot="1">
      <c r="A97" s="118" t="s">
        <v>59</v>
      </c>
      <c r="B97" s="113" t="s">
        <v>9</v>
      </c>
      <c r="C97" s="475" t="s">
        <v>28</v>
      </c>
      <c r="D97" s="476"/>
      <c r="E97" s="476"/>
      <c r="F97" s="476"/>
      <c r="G97" s="476"/>
      <c r="H97" s="477"/>
      <c r="I97" s="119">
        <f t="shared" ref="I97:X97" si="6">SUM(I95+I93)</f>
        <v>13.1</v>
      </c>
      <c r="J97" s="120">
        <f t="shared" si="6"/>
        <v>12.1</v>
      </c>
      <c r="K97" s="120">
        <f t="shared" si="6"/>
        <v>2.5</v>
      </c>
      <c r="L97" s="121">
        <f t="shared" si="6"/>
        <v>1</v>
      </c>
      <c r="M97" s="119">
        <f t="shared" si="6"/>
        <v>20</v>
      </c>
      <c r="N97" s="120">
        <f t="shared" si="6"/>
        <v>18</v>
      </c>
      <c r="O97" s="120">
        <f t="shared" si="6"/>
        <v>8.6999999999999993</v>
      </c>
      <c r="P97" s="121">
        <f t="shared" si="6"/>
        <v>2</v>
      </c>
      <c r="Q97" s="119">
        <f t="shared" si="6"/>
        <v>32.799999999999997</v>
      </c>
      <c r="R97" s="120">
        <f t="shared" si="6"/>
        <v>32.799999999999997</v>
      </c>
      <c r="S97" s="120">
        <f t="shared" si="6"/>
        <v>9.1</v>
      </c>
      <c r="T97" s="121">
        <f t="shared" si="6"/>
        <v>0</v>
      </c>
      <c r="U97" s="119">
        <f t="shared" si="6"/>
        <v>35.4</v>
      </c>
      <c r="V97" s="120">
        <f t="shared" si="6"/>
        <v>35.4</v>
      </c>
      <c r="W97" s="120">
        <f t="shared" si="6"/>
        <v>10</v>
      </c>
      <c r="X97" s="121">
        <f t="shared" si="6"/>
        <v>0</v>
      </c>
      <c r="Y97" s="122"/>
      <c r="Z97" s="122"/>
      <c r="AA97" s="122"/>
      <c r="AB97" s="123"/>
    </row>
    <row r="98" spans="1:50" ht="14.25" customHeight="1" thickBot="1">
      <c r="A98" s="27" t="s">
        <v>59</v>
      </c>
      <c r="B98" s="28" t="s">
        <v>10</v>
      </c>
      <c r="C98" s="492" t="s">
        <v>183</v>
      </c>
      <c r="D98" s="493"/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3"/>
      <c r="AB98" s="494"/>
    </row>
    <row r="99" spans="1:50" ht="27" customHeight="1">
      <c r="A99" s="106" t="s">
        <v>49</v>
      </c>
      <c r="B99" s="107"/>
      <c r="C99" s="454" t="s">
        <v>9</v>
      </c>
      <c r="D99" s="433" t="s">
        <v>122</v>
      </c>
      <c r="E99" s="478" t="s">
        <v>109</v>
      </c>
      <c r="F99" s="484" t="s">
        <v>47</v>
      </c>
      <c r="G99" s="486" t="s">
        <v>80</v>
      </c>
      <c r="H99" s="273" t="s">
        <v>125</v>
      </c>
      <c r="I99" s="108">
        <v>1.7</v>
      </c>
      <c r="J99" s="71">
        <v>1.7</v>
      </c>
      <c r="K99" s="71"/>
      <c r="L99" s="73"/>
      <c r="M99" s="191">
        <v>4</v>
      </c>
      <c r="N99" s="192">
        <v>4</v>
      </c>
      <c r="O99" s="192"/>
      <c r="P99" s="193"/>
      <c r="Q99" s="200">
        <v>4</v>
      </c>
      <c r="R99" s="201">
        <v>4</v>
      </c>
      <c r="S99" s="201"/>
      <c r="T99" s="202"/>
      <c r="U99" s="108">
        <v>4</v>
      </c>
      <c r="V99" s="71">
        <v>4</v>
      </c>
      <c r="W99" s="71"/>
      <c r="X99" s="73"/>
      <c r="Y99" s="441" t="s">
        <v>178</v>
      </c>
      <c r="Z99" s="423">
        <v>25</v>
      </c>
      <c r="AA99" s="423">
        <v>25</v>
      </c>
      <c r="AB99" s="453">
        <v>25</v>
      </c>
    </row>
    <row r="100" spans="1:50" ht="48" customHeight="1" thickBot="1">
      <c r="A100" s="112"/>
      <c r="B100" s="113"/>
      <c r="C100" s="457"/>
      <c r="D100" s="434"/>
      <c r="E100" s="480"/>
      <c r="F100" s="485"/>
      <c r="G100" s="487"/>
      <c r="H100" s="114" t="s">
        <v>7</v>
      </c>
      <c r="I100" s="115">
        <v>1.7</v>
      </c>
      <c r="J100" s="116">
        <v>1.7</v>
      </c>
      <c r="K100" s="116"/>
      <c r="L100" s="117"/>
      <c r="M100" s="115">
        <v>4</v>
      </c>
      <c r="N100" s="116">
        <v>4</v>
      </c>
      <c r="O100" s="116"/>
      <c r="P100" s="117"/>
      <c r="Q100" s="115">
        <v>4</v>
      </c>
      <c r="R100" s="116">
        <v>4</v>
      </c>
      <c r="S100" s="116"/>
      <c r="T100" s="117"/>
      <c r="U100" s="115">
        <v>4</v>
      </c>
      <c r="V100" s="116">
        <v>4</v>
      </c>
      <c r="W100" s="116"/>
      <c r="X100" s="117"/>
      <c r="Y100" s="442"/>
      <c r="Z100" s="424"/>
      <c r="AA100" s="424"/>
      <c r="AB100" s="426"/>
    </row>
    <row r="101" spans="1:50" ht="36.75" customHeight="1">
      <c r="A101" s="106" t="s">
        <v>59</v>
      </c>
      <c r="B101" s="107" t="s">
        <v>10</v>
      </c>
      <c r="C101" s="454" t="s">
        <v>59</v>
      </c>
      <c r="D101" s="433" t="s">
        <v>123</v>
      </c>
      <c r="E101" s="478" t="s">
        <v>47</v>
      </c>
      <c r="F101" s="484" t="s">
        <v>47</v>
      </c>
      <c r="G101" s="486" t="s">
        <v>80</v>
      </c>
      <c r="H101" s="273" t="s">
        <v>125</v>
      </c>
      <c r="I101" s="108">
        <v>3.4</v>
      </c>
      <c r="J101" s="71">
        <v>3.4</v>
      </c>
      <c r="K101" s="71"/>
      <c r="L101" s="73"/>
      <c r="M101" s="191">
        <v>3.4</v>
      </c>
      <c r="N101" s="192">
        <v>3.4</v>
      </c>
      <c r="O101" s="192"/>
      <c r="P101" s="193"/>
      <c r="Q101" s="200">
        <v>4</v>
      </c>
      <c r="R101" s="201">
        <v>4</v>
      </c>
      <c r="S101" s="201"/>
      <c r="T101" s="202"/>
      <c r="U101" s="108">
        <v>4</v>
      </c>
      <c r="V101" s="71">
        <v>4</v>
      </c>
      <c r="W101" s="71"/>
      <c r="X101" s="73"/>
      <c r="Y101" s="441" t="s">
        <v>141</v>
      </c>
      <c r="Z101" s="423">
        <v>15</v>
      </c>
      <c r="AA101" s="423">
        <v>15</v>
      </c>
      <c r="AB101" s="453">
        <v>15</v>
      </c>
    </row>
    <row r="102" spans="1:50" ht="44.25" customHeight="1" thickBot="1">
      <c r="A102" s="112"/>
      <c r="B102" s="113"/>
      <c r="C102" s="457"/>
      <c r="D102" s="434"/>
      <c r="E102" s="480"/>
      <c r="F102" s="485"/>
      <c r="G102" s="487"/>
      <c r="H102" s="114" t="s">
        <v>7</v>
      </c>
      <c r="I102" s="115">
        <v>3.4</v>
      </c>
      <c r="J102" s="116">
        <v>3.4</v>
      </c>
      <c r="K102" s="116"/>
      <c r="L102" s="117"/>
      <c r="M102" s="103">
        <v>3.4</v>
      </c>
      <c r="N102" s="89">
        <v>3.4</v>
      </c>
      <c r="O102" s="89"/>
      <c r="P102" s="90"/>
      <c r="Q102" s="115">
        <v>4</v>
      </c>
      <c r="R102" s="116">
        <v>4</v>
      </c>
      <c r="S102" s="116"/>
      <c r="T102" s="117"/>
      <c r="U102" s="115">
        <v>4</v>
      </c>
      <c r="V102" s="116">
        <v>4</v>
      </c>
      <c r="W102" s="116"/>
      <c r="X102" s="117"/>
      <c r="Y102" s="442"/>
      <c r="Z102" s="424"/>
      <c r="AA102" s="424"/>
      <c r="AB102" s="426"/>
    </row>
    <row r="103" spans="1:50" ht="27.75" customHeight="1">
      <c r="A103" s="106" t="s">
        <v>59</v>
      </c>
      <c r="B103" s="107" t="s">
        <v>10</v>
      </c>
      <c r="C103" s="454" t="s">
        <v>49</v>
      </c>
      <c r="D103" s="433" t="s">
        <v>124</v>
      </c>
      <c r="E103" s="478" t="s">
        <v>47</v>
      </c>
      <c r="F103" s="484" t="s">
        <v>47</v>
      </c>
      <c r="G103" s="489" t="s">
        <v>59</v>
      </c>
      <c r="H103" s="274" t="s">
        <v>130</v>
      </c>
      <c r="I103" s="256">
        <v>17.5</v>
      </c>
      <c r="J103" s="257">
        <v>17.5</v>
      </c>
      <c r="K103" s="71"/>
      <c r="L103" s="73"/>
      <c r="M103" s="191">
        <v>5.2</v>
      </c>
      <c r="N103" s="192">
        <v>5.2</v>
      </c>
      <c r="O103" s="192"/>
      <c r="P103" s="193"/>
      <c r="Q103" s="200"/>
      <c r="R103" s="201"/>
      <c r="S103" s="201"/>
      <c r="T103" s="202"/>
      <c r="U103" s="108"/>
      <c r="V103" s="71"/>
      <c r="W103" s="71"/>
      <c r="X103" s="73"/>
      <c r="Y103" s="441" t="s">
        <v>189</v>
      </c>
      <c r="Z103" s="423">
        <v>20</v>
      </c>
      <c r="AA103" s="423"/>
      <c r="AB103" s="453"/>
    </row>
    <row r="104" spans="1:50" ht="19.5" customHeight="1">
      <c r="A104" s="37"/>
      <c r="B104" s="38"/>
      <c r="C104" s="456"/>
      <c r="D104" s="458"/>
      <c r="E104" s="479"/>
      <c r="F104" s="488"/>
      <c r="G104" s="490"/>
      <c r="H104" s="275" t="s">
        <v>98</v>
      </c>
      <c r="I104" s="255">
        <v>26.9</v>
      </c>
      <c r="J104" s="258">
        <v>26.9</v>
      </c>
      <c r="K104" s="110"/>
      <c r="L104" s="111"/>
      <c r="M104" s="252"/>
      <c r="N104" s="253"/>
      <c r="O104" s="253"/>
      <c r="P104" s="254"/>
      <c r="Q104" s="203"/>
      <c r="R104" s="204"/>
      <c r="S104" s="204"/>
      <c r="T104" s="205"/>
      <c r="U104" s="109"/>
      <c r="V104" s="110"/>
      <c r="W104" s="110"/>
      <c r="X104" s="111"/>
      <c r="Y104" s="483"/>
      <c r="Z104" s="462"/>
      <c r="AA104" s="462"/>
      <c r="AB104" s="465"/>
    </row>
    <row r="105" spans="1:50" ht="36.75" customHeight="1" thickBot="1">
      <c r="A105" s="112"/>
      <c r="B105" s="113"/>
      <c r="C105" s="457"/>
      <c r="D105" s="434"/>
      <c r="E105" s="480"/>
      <c r="F105" s="485"/>
      <c r="G105" s="491"/>
      <c r="H105" s="114" t="s">
        <v>7</v>
      </c>
      <c r="I105" s="259">
        <f>SUM(I103+I104)</f>
        <v>44.4</v>
      </c>
      <c r="J105" s="260">
        <f>SUM(J103+J104)</f>
        <v>44.4</v>
      </c>
      <c r="K105" s="116"/>
      <c r="L105" s="117"/>
      <c r="M105" s="115">
        <v>5.2</v>
      </c>
      <c r="N105" s="116">
        <v>5.2</v>
      </c>
      <c r="O105" s="116"/>
      <c r="P105" s="117"/>
      <c r="Q105" s="115"/>
      <c r="R105" s="116"/>
      <c r="S105" s="116"/>
      <c r="T105" s="117"/>
      <c r="U105" s="115"/>
      <c r="V105" s="116"/>
      <c r="W105" s="116"/>
      <c r="X105" s="117"/>
      <c r="Y105" s="442"/>
      <c r="Z105" s="424"/>
      <c r="AA105" s="424"/>
      <c r="AB105" s="426"/>
    </row>
    <row r="106" spans="1:50" ht="14.25" customHeight="1" thickBot="1">
      <c r="A106" s="118" t="s">
        <v>59</v>
      </c>
      <c r="B106" s="113" t="s">
        <v>10</v>
      </c>
      <c r="C106" s="475" t="s">
        <v>28</v>
      </c>
      <c r="D106" s="476"/>
      <c r="E106" s="476"/>
      <c r="F106" s="476"/>
      <c r="G106" s="476"/>
      <c r="H106" s="477"/>
      <c r="I106" s="119">
        <f>SUM(I105+I102+I100)</f>
        <v>49.5</v>
      </c>
      <c r="J106" s="120">
        <f>SUM(J105+J102+J100)</f>
        <v>49.5</v>
      </c>
      <c r="K106" s="120">
        <v>0</v>
      </c>
      <c r="L106" s="121">
        <v>1</v>
      </c>
      <c r="M106" s="119">
        <f>SUM(M105+M102+M100)</f>
        <v>12.6</v>
      </c>
      <c r="N106" s="120">
        <f>SUM(N105+N102+N100)</f>
        <v>12.6</v>
      </c>
      <c r="O106" s="120">
        <v>0</v>
      </c>
      <c r="P106" s="121">
        <v>0</v>
      </c>
      <c r="Q106" s="119">
        <f>SUM(Q105+Q102+Q100)</f>
        <v>8</v>
      </c>
      <c r="R106" s="120">
        <f>SUM(R105+R102+R100)</f>
        <v>8</v>
      </c>
      <c r="S106" s="120">
        <f>SUM(S105+S102+S100)</f>
        <v>0</v>
      </c>
      <c r="T106" s="121">
        <v>0</v>
      </c>
      <c r="U106" s="119">
        <f>SUM(U105+U102+U100)</f>
        <v>8</v>
      </c>
      <c r="V106" s="120">
        <f>SUM(V105+V102+V100)</f>
        <v>8</v>
      </c>
      <c r="W106" s="120">
        <v>0</v>
      </c>
      <c r="X106" s="121">
        <v>0</v>
      </c>
      <c r="Y106" s="122"/>
      <c r="Z106" s="122"/>
      <c r="AA106" s="122"/>
      <c r="AB106" s="123"/>
    </row>
    <row r="107" spans="1:50" ht="14.25" customHeight="1" thickBot="1">
      <c r="A107" s="27" t="s">
        <v>59</v>
      </c>
      <c r="B107" s="472" t="s">
        <v>29</v>
      </c>
      <c r="C107" s="473"/>
      <c r="D107" s="473"/>
      <c r="E107" s="473"/>
      <c r="F107" s="473"/>
      <c r="G107" s="473"/>
      <c r="H107" s="474"/>
      <c r="I107" s="95">
        <f>SUM(I106+I97)</f>
        <v>62.6</v>
      </c>
      <c r="J107" s="96">
        <f>SUM(J106+J97)</f>
        <v>61.6</v>
      </c>
      <c r="K107" s="96">
        <f>SUM(K105+K100)</f>
        <v>0</v>
      </c>
      <c r="L107" s="97">
        <v>1</v>
      </c>
      <c r="M107" s="95">
        <f t="shared" ref="M107:X107" si="7">SUM(M106+M97)</f>
        <v>32.6</v>
      </c>
      <c r="N107" s="96">
        <f t="shared" si="7"/>
        <v>30.6</v>
      </c>
      <c r="O107" s="96">
        <f t="shared" si="7"/>
        <v>8.6999999999999993</v>
      </c>
      <c r="P107" s="97">
        <f t="shared" si="7"/>
        <v>2</v>
      </c>
      <c r="Q107" s="124">
        <f t="shared" si="7"/>
        <v>40.799999999999997</v>
      </c>
      <c r="R107" s="125">
        <f t="shared" si="7"/>
        <v>40.799999999999997</v>
      </c>
      <c r="S107" s="96">
        <f t="shared" si="7"/>
        <v>9.1</v>
      </c>
      <c r="T107" s="126">
        <f t="shared" si="7"/>
        <v>0</v>
      </c>
      <c r="U107" s="95">
        <f t="shared" si="7"/>
        <v>43.4</v>
      </c>
      <c r="V107" s="96">
        <f t="shared" si="7"/>
        <v>43.4</v>
      </c>
      <c r="W107" s="96">
        <f t="shared" si="7"/>
        <v>10</v>
      </c>
      <c r="X107" s="97">
        <f t="shared" si="7"/>
        <v>0</v>
      </c>
      <c r="Y107" s="127"/>
      <c r="Z107" s="98"/>
      <c r="AA107" s="98"/>
      <c r="AB107" s="99"/>
    </row>
    <row r="108" spans="1:50" ht="18.75" customHeight="1" thickBot="1">
      <c r="A108" s="128" t="s">
        <v>9</v>
      </c>
      <c r="B108" s="611" t="s">
        <v>30</v>
      </c>
      <c r="C108" s="611"/>
      <c r="D108" s="611"/>
      <c r="E108" s="611"/>
      <c r="F108" s="611"/>
      <c r="G108" s="611"/>
      <c r="H108" s="612"/>
      <c r="I108" s="405">
        <f>SUM(I66,I88,I107)</f>
        <v>1309.8</v>
      </c>
      <c r="J108" s="401">
        <f>SUM(J66,J88,J107)</f>
        <v>1144.8</v>
      </c>
      <c r="K108" s="401">
        <f t="shared" ref="K108:X108" si="8">SUM(K107+K88+K66)</f>
        <v>598.29999999999995</v>
      </c>
      <c r="L108" s="406">
        <f>SUM(L66,L107)</f>
        <v>165</v>
      </c>
      <c r="M108" s="405">
        <f t="shared" si="8"/>
        <v>1304.3</v>
      </c>
      <c r="N108" s="401">
        <f t="shared" si="8"/>
        <v>1135.1999999999998</v>
      </c>
      <c r="O108" s="401">
        <f t="shared" si="8"/>
        <v>617.1</v>
      </c>
      <c r="P108" s="406">
        <f t="shared" si="8"/>
        <v>169.1</v>
      </c>
      <c r="Q108" s="405">
        <f t="shared" si="8"/>
        <v>1805.1</v>
      </c>
      <c r="R108" s="401">
        <f t="shared" si="8"/>
        <v>1219.0999999999999</v>
      </c>
      <c r="S108" s="401">
        <f t="shared" si="8"/>
        <v>651.5</v>
      </c>
      <c r="T108" s="406">
        <f t="shared" si="8"/>
        <v>586</v>
      </c>
      <c r="U108" s="405">
        <f t="shared" si="8"/>
        <v>1391.5000000000002</v>
      </c>
      <c r="V108" s="401">
        <f t="shared" si="8"/>
        <v>1341.5</v>
      </c>
      <c r="W108" s="401">
        <f t="shared" si="8"/>
        <v>673.8</v>
      </c>
      <c r="X108" s="406">
        <f t="shared" si="8"/>
        <v>50</v>
      </c>
      <c r="Y108" s="137"/>
      <c r="Z108" s="137"/>
      <c r="AA108" s="137"/>
      <c r="AB108" s="138"/>
    </row>
    <row r="109" spans="1:50" s="7" customFormat="1" ht="19.5" customHeight="1" thickTop="1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3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5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</row>
    <row r="110" spans="1:50" s="7" customFormat="1" ht="15.75" customHeight="1">
      <c r="A110" s="10"/>
      <c r="B110" s="11"/>
      <c r="C110" s="11"/>
      <c r="D110" s="11"/>
      <c r="E110" s="11"/>
      <c r="F110" s="11"/>
      <c r="G110" s="12"/>
      <c r="H110" s="684" t="s">
        <v>14</v>
      </c>
      <c r="I110" s="685"/>
      <c r="J110" s="685"/>
      <c r="K110" s="685"/>
      <c r="L110" s="685"/>
      <c r="M110" s="685"/>
      <c r="N110" s="685"/>
      <c r="O110" s="685"/>
      <c r="P110" s="685"/>
      <c r="Q110" s="13"/>
      <c r="R110" s="13"/>
      <c r="S110" s="13"/>
      <c r="T110" s="13"/>
      <c r="U110" s="13"/>
      <c r="V110" s="13"/>
      <c r="W110" s="14"/>
      <c r="X110" s="13"/>
      <c r="Y110" s="15"/>
      <c r="Z110" s="15"/>
      <c r="AA110" s="15"/>
      <c r="AB110" s="15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</row>
    <row r="111" spans="1:50" s="7" customFormat="1" ht="15.75" customHeight="1" thickBot="1">
      <c r="A111" s="10"/>
      <c r="B111" s="11"/>
      <c r="C111" s="11"/>
      <c r="D111" s="11"/>
      <c r="E111" s="11"/>
      <c r="F111" s="11"/>
      <c r="G111" s="12"/>
      <c r="H111" s="129"/>
      <c r="I111" s="130"/>
      <c r="J111" s="130"/>
      <c r="K111" s="130"/>
      <c r="L111" s="130"/>
      <c r="M111" s="130"/>
      <c r="N111" s="130"/>
      <c r="O111" s="130"/>
      <c r="P111" s="130"/>
      <c r="Q111" s="13"/>
      <c r="R111" s="13"/>
      <c r="S111" s="13"/>
      <c r="T111" s="13"/>
      <c r="U111" s="13"/>
      <c r="V111" s="13"/>
      <c r="W111" s="14"/>
      <c r="X111" s="13"/>
      <c r="Y111" s="15"/>
      <c r="Z111" s="15"/>
      <c r="AA111" s="15"/>
      <c r="AB111" s="15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</row>
    <row r="112" spans="1:50" s="7" customFormat="1" ht="45" customHeight="1" thickTop="1" thickBot="1">
      <c r="A112" s="10"/>
      <c r="B112" s="11"/>
      <c r="C112" s="11"/>
      <c r="D112" s="598" t="s">
        <v>11</v>
      </c>
      <c r="E112" s="599"/>
      <c r="F112" s="599"/>
      <c r="G112" s="599"/>
      <c r="H112" s="599"/>
      <c r="I112" s="600"/>
      <c r="J112" s="608" t="s">
        <v>36</v>
      </c>
      <c r="K112" s="606"/>
      <c r="L112" s="606"/>
      <c r="M112" s="609"/>
      <c r="N112" s="608" t="s">
        <v>60</v>
      </c>
      <c r="O112" s="606"/>
      <c r="P112" s="606"/>
      <c r="Q112" s="610"/>
      <c r="R112" s="605" t="s">
        <v>61</v>
      </c>
      <c r="S112" s="606"/>
      <c r="T112" s="606"/>
      <c r="U112" s="610"/>
      <c r="V112" s="605" t="s">
        <v>62</v>
      </c>
      <c r="W112" s="606"/>
      <c r="X112" s="606"/>
      <c r="Y112" s="607"/>
      <c r="Z112" s="15"/>
      <c r="AA112" s="15"/>
      <c r="AB112" s="15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</row>
    <row r="113" spans="1:50" s="7" customFormat="1" ht="15.75" customHeight="1" thickBot="1">
      <c r="A113" s="10"/>
      <c r="B113" s="11"/>
      <c r="C113" s="11"/>
      <c r="D113" s="594" t="s">
        <v>31</v>
      </c>
      <c r="E113" s="595"/>
      <c r="F113" s="595"/>
      <c r="G113" s="595"/>
      <c r="H113" s="595"/>
      <c r="I113" s="596"/>
      <c r="J113" s="575">
        <f>SUM(J114+J115+J116+J117+J118)</f>
        <v>1163.3999999999999</v>
      </c>
      <c r="K113" s="576"/>
      <c r="L113" s="576"/>
      <c r="M113" s="584"/>
      <c r="N113" s="575">
        <f>SUM(N114+N115+N116+N117+N118+N117)</f>
        <v>1304.3</v>
      </c>
      <c r="O113" s="576"/>
      <c r="P113" s="576"/>
      <c r="Q113" s="584"/>
      <c r="R113" s="575">
        <f>SUM(R114+R115+R116+R117+R118+R117)</f>
        <v>1349.5</v>
      </c>
      <c r="S113" s="576"/>
      <c r="T113" s="576"/>
      <c r="U113" s="584"/>
      <c r="V113" s="575">
        <f>SUM(V115,V114)</f>
        <v>1391.5000000000002</v>
      </c>
      <c r="W113" s="576"/>
      <c r="X113" s="576"/>
      <c r="Y113" s="577"/>
      <c r="Z113" s="15"/>
      <c r="AA113" s="15"/>
      <c r="AB113" s="15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</row>
    <row r="114" spans="1:50" s="7" customFormat="1" ht="18" customHeight="1">
      <c r="A114" s="10"/>
      <c r="B114" s="11"/>
      <c r="C114" s="11"/>
      <c r="D114" s="551" t="s">
        <v>15</v>
      </c>
      <c r="E114" s="552"/>
      <c r="F114" s="552"/>
      <c r="G114" s="552"/>
      <c r="H114" s="552"/>
      <c r="I114" s="553"/>
      <c r="J114" s="601">
        <f>SUM(I21,I25,I30,I35,I40,I47,I50,I53,I56,I70,I76,I82,I91,I94,I99,I101,I103)</f>
        <v>1070.8999999999999</v>
      </c>
      <c r="K114" s="602"/>
      <c r="L114" s="602"/>
      <c r="M114" s="603"/>
      <c r="N114" s="591">
        <v>1291.8</v>
      </c>
      <c r="O114" s="592"/>
      <c r="P114" s="592"/>
      <c r="Q114" s="593"/>
      <c r="R114" s="601">
        <f>SUM(Q103+Q101+Q99+Q94+Q91+Q82+Q76+Q69+Q59+Q56+Q53+Q50+Q47+Q40+Q35+Q30+Q25+Q21+Q14)</f>
        <v>1259.3</v>
      </c>
      <c r="S114" s="602"/>
      <c r="T114" s="602"/>
      <c r="U114" s="603"/>
      <c r="V114" s="601">
        <f>SUM(U21,U25,U30,U35,U40,U47,U50,U53,U56,U59,U69,U76,U82,U91,U94,U99,U101)</f>
        <v>1380.6000000000001</v>
      </c>
      <c r="W114" s="602"/>
      <c r="X114" s="602"/>
      <c r="Y114" s="604"/>
      <c r="Z114" s="15"/>
      <c r="AA114" s="15"/>
      <c r="AB114" s="15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</row>
    <row r="115" spans="1:50" s="7" customFormat="1" ht="23.25" customHeight="1">
      <c r="A115" s="10"/>
      <c r="B115" s="11"/>
      <c r="C115" s="11"/>
      <c r="D115" s="585" t="s">
        <v>21</v>
      </c>
      <c r="E115" s="586"/>
      <c r="F115" s="586"/>
      <c r="G115" s="586"/>
      <c r="H115" s="586"/>
      <c r="I115" s="587"/>
      <c r="J115" s="565">
        <f>SUM(I27,I32,I37,I42)</f>
        <v>23.700000000000003</v>
      </c>
      <c r="K115" s="566"/>
      <c r="L115" s="566"/>
      <c r="M115" s="571"/>
      <c r="N115" s="565">
        <f>SUM(M42+M37+M32+M27)</f>
        <v>9</v>
      </c>
      <c r="O115" s="566"/>
      <c r="P115" s="566"/>
      <c r="Q115" s="571"/>
      <c r="R115" s="565">
        <f>SUM(Q42+Q37+Q32+Q27)</f>
        <v>9.8000000000000007</v>
      </c>
      <c r="S115" s="566"/>
      <c r="T115" s="566"/>
      <c r="U115" s="571"/>
      <c r="V115" s="565">
        <f>SUM(U27,U32,U37,U42)</f>
        <v>10.9</v>
      </c>
      <c r="W115" s="566"/>
      <c r="X115" s="566"/>
      <c r="Y115" s="567"/>
      <c r="Z115" s="15"/>
      <c r="AA115" s="15"/>
      <c r="AB115" s="15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</row>
    <row r="116" spans="1:50" s="7" customFormat="1" ht="19.5" customHeight="1">
      <c r="A116" s="10"/>
      <c r="B116" s="11"/>
      <c r="C116" s="11"/>
      <c r="D116" s="585" t="s">
        <v>16</v>
      </c>
      <c r="E116" s="586"/>
      <c r="F116" s="586"/>
      <c r="G116" s="586"/>
      <c r="H116" s="586"/>
      <c r="I116" s="587"/>
      <c r="J116" s="565">
        <f>SUM(I41+I36+I31+I26)</f>
        <v>30.1</v>
      </c>
      <c r="K116" s="566"/>
      <c r="L116" s="566"/>
      <c r="M116" s="571"/>
      <c r="N116" s="565">
        <f>SUM(M26+M31+M36+M41)</f>
        <v>0</v>
      </c>
      <c r="O116" s="566"/>
      <c r="P116" s="566"/>
      <c r="Q116" s="571"/>
      <c r="R116" s="565">
        <v>0</v>
      </c>
      <c r="S116" s="566"/>
      <c r="T116" s="566"/>
      <c r="U116" s="571"/>
      <c r="V116" s="565">
        <v>0</v>
      </c>
      <c r="W116" s="566"/>
      <c r="X116" s="566"/>
      <c r="Y116" s="567"/>
      <c r="Z116" s="15"/>
      <c r="AA116" s="15"/>
      <c r="AB116" s="15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</row>
    <row r="117" spans="1:50" s="7" customFormat="1" ht="20.25" customHeight="1">
      <c r="A117" s="10"/>
      <c r="B117" s="11"/>
      <c r="C117" s="11"/>
      <c r="D117" s="588" t="s">
        <v>22</v>
      </c>
      <c r="E117" s="589"/>
      <c r="F117" s="589"/>
      <c r="G117" s="589"/>
      <c r="H117" s="589"/>
      <c r="I117" s="590"/>
      <c r="J117" s="565">
        <f>SUM(I11)</f>
        <v>29</v>
      </c>
      <c r="K117" s="566"/>
      <c r="L117" s="566"/>
      <c r="M117" s="571"/>
      <c r="N117" s="565">
        <f>SUM(M11)</f>
        <v>0</v>
      </c>
      <c r="O117" s="566"/>
      <c r="P117" s="566"/>
      <c r="Q117" s="571"/>
      <c r="R117" s="565">
        <v>0</v>
      </c>
      <c r="S117" s="566"/>
      <c r="T117" s="566"/>
      <c r="U117" s="571"/>
      <c r="V117" s="565">
        <v>0</v>
      </c>
      <c r="W117" s="566"/>
      <c r="X117" s="566"/>
      <c r="Y117" s="567"/>
      <c r="Z117" s="15"/>
      <c r="AA117" s="15"/>
      <c r="AB117" s="15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</row>
    <row r="118" spans="1:50" s="7" customFormat="1" ht="19.5" customHeight="1" thickBot="1">
      <c r="A118" s="10"/>
      <c r="B118" s="11"/>
      <c r="C118" s="11"/>
      <c r="D118" s="551" t="s">
        <v>32</v>
      </c>
      <c r="E118" s="552"/>
      <c r="F118" s="552"/>
      <c r="G118" s="552"/>
      <c r="H118" s="552"/>
      <c r="I118" s="553"/>
      <c r="J118" s="565">
        <f>SUM(I78+I16+I12)</f>
        <v>9.6999999999999993</v>
      </c>
      <c r="K118" s="566"/>
      <c r="L118" s="566"/>
      <c r="M118" s="571"/>
      <c r="N118" s="578">
        <f>SUM(M12)</f>
        <v>3.5</v>
      </c>
      <c r="O118" s="579"/>
      <c r="P118" s="579"/>
      <c r="Q118" s="580"/>
      <c r="R118" s="565">
        <f>SUM(Q16+Q12)</f>
        <v>80.400000000000006</v>
      </c>
      <c r="S118" s="566"/>
      <c r="T118" s="566"/>
      <c r="U118" s="571"/>
      <c r="V118" s="565">
        <v>0</v>
      </c>
      <c r="W118" s="566"/>
      <c r="X118" s="566"/>
      <c r="Y118" s="567"/>
      <c r="Z118" s="15"/>
      <c r="AA118" s="15"/>
      <c r="AB118" s="15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</row>
    <row r="119" spans="1:50" s="7" customFormat="1" ht="15.75" customHeight="1" thickBot="1">
      <c r="A119" s="10"/>
      <c r="B119" s="11"/>
      <c r="C119" s="11"/>
      <c r="D119" s="581" t="s">
        <v>33</v>
      </c>
      <c r="E119" s="582"/>
      <c r="F119" s="582"/>
      <c r="G119" s="582"/>
      <c r="H119" s="582"/>
      <c r="I119" s="583"/>
      <c r="J119" s="575">
        <f>SUM(J120+J121+J122+J123)</f>
        <v>146.39999999999998</v>
      </c>
      <c r="K119" s="576"/>
      <c r="L119" s="576"/>
      <c r="M119" s="584"/>
      <c r="N119" s="575">
        <v>0</v>
      </c>
      <c r="O119" s="576"/>
      <c r="P119" s="576"/>
      <c r="Q119" s="584"/>
      <c r="R119" s="575">
        <f>SUM(R120+R121+R122)</f>
        <v>455.6</v>
      </c>
      <c r="S119" s="576"/>
      <c r="T119" s="576"/>
      <c r="U119" s="584"/>
      <c r="V119" s="575">
        <v>0</v>
      </c>
      <c r="W119" s="576"/>
      <c r="X119" s="576"/>
      <c r="Y119" s="577"/>
      <c r="Z119" s="15"/>
      <c r="AA119" s="15"/>
      <c r="AB119" s="15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</row>
    <row r="120" spans="1:50" s="7" customFormat="1" ht="18.75" customHeight="1">
      <c r="A120" s="10"/>
      <c r="B120" s="11"/>
      <c r="C120" s="11"/>
      <c r="D120" s="572" t="s">
        <v>20</v>
      </c>
      <c r="E120" s="573"/>
      <c r="F120" s="573"/>
      <c r="G120" s="573"/>
      <c r="H120" s="573"/>
      <c r="I120" s="573"/>
      <c r="J120" s="565">
        <v>0</v>
      </c>
      <c r="K120" s="566"/>
      <c r="L120" s="566"/>
      <c r="M120" s="571"/>
      <c r="N120" s="565">
        <v>0</v>
      </c>
      <c r="O120" s="566"/>
      <c r="P120" s="566"/>
      <c r="Q120" s="571"/>
      <c r="R120" s="565">
        <v>0</v>
      </c>
      <c r="S120" s="566"/>
      <c r="T120" s="566"/>
      <c r="U120" s="571"/>
      <c r="V120" s="565">
        <v>0</v>
      </c>
      <c r="W120" s="566"/>
      <c r="X120" s="566"/>
      <c r="Y120" s="567"/>
      <c r="Z120" s="15"/>
      <c r="AA120" s="15"/>
      <c r="AB120" s="15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</row>
    <row r="121" spans="1:50" s="7" customFormat="1" ht="15.75" customHeight="1">
      <c r="A121" s="10"/>
      <c r="B121" s="11"/>
      <c r="C121" s="11"/>
      <c r="D121" s="568" t="s">
        <v>17</v>
      </c>
      <c r="E121" s="569"/>
      <c r="F121" s="569"/>
      <c r="G121" s="569"/>
      <c r="H121" s="569"/>
      <c r="I121" s="569"/>
      <c r="J121" s="548">
        <f>SUM(I104+I19+I13)</f>
        <v>136.69999999999999</v>
      </c>
      <c r="K121" s="549"/>
      <c r="L121" s="549"/>
      <c r="M121" s="550"/>
      <c r="N121" s="548">
        <f>SUM(M13)</f>
        <v>0</v>
      </c>
      <c r="O121" s="549"/>
      <c r="P121" s="549"/>
      <c r="Q121" s="550"/>
      <c r="R121" s="548">
        <f>SUM(Q104+Q13)</f>
        <v>455.6</v>
      </c>
      <c r="S121" s="549"/>
      <c r="T121" s="549"/>
      <c r="U121" s="550"/>
      <c r="V121" s="548">
        <v>0</v>
      </c>
      <c r="W121" s="549"/>
      <c r="X121" s="549"/>
      <c r="Y121" s="574"/>
      <c r="Z121" s="15"/>
      <c r="AA121" s="15"/>
      <c r="AB121" s="15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</row>
    <row r="122" spans="1:50" s="7" customFormat="1" ht="15.75" customHeight="1">
      <c r="A122" s="10"/>
      <c r="B122" s="11"/>
      <c r="C122" s="11"/>
      <c r="D122" s="551" t="s">
        <v>18</v>
      </c>
      <c r="E122" s="552"/>
      <c r="F122" s="552"/>
      <c r="G122" s="552"/>
      <c r="H122" s="552"/>
      <c r="I122" s="553"/>
      <c r="J122" s="545">
        <f>SUM(I18)</f>
        <v>9.6999999999999993</v>
      </c>
      <c r="K122" s="546"/>
      <c r="L122" s="546"/>
      <c r="M122" s="570"/>
      <c r="N122" s="545">
        <v>0</v>
      </c>
      <c r="O122" s="546"/>
      <c r="P122" s="546"/>
      <c r="Q122" s="570"/>
      <c r="R122" s="545">
        <v>0</v>
      </c>
      <c r="S122" s="546"/>
      <c r="T122" s="546"/>
      <c r="U122" s="570"/>
      <c r="V122" s="545">
        <v>0</v>
      </c>
      <c r="W122" s="546"/>
      <c r="X122" s="546"/>
      <c r="Y122" s="547"/>
      <c r="Z122" s="15"/>
      <c r="AA122" s="15"/>
      <c r="AB122" s="15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</row>
    <row r="123" spans="1:50" s="7" customFormat="1" ht="15.75" customHeight="1" thickBot="1">
      <c r="A123" s="10"/>
      <c r="B123" s="11"/>
      <c r="C123" s="11"/>
      <c r="D123" s="585" t="s">
        <v>19</v>
      </c>
      <c r="E123" s="586"/>
      <c r="F123" s="586"/>
      <c r="G123" s="586"/>
      <c r="H123" s="586"/>
      <c r="I123" s="587"/>
      <c r="J123" s="565">
        <v>0</v>
      </c>
      <c r="K123" s="566"/>
      <c r="L123" s="566"/>
      <c r="M123" s="571"/>
      <c r="N123" s="565">
        <v>0</v>
      </c>
      <c r="O123" s="566"/>
      <c r="P123" s="566"/>
      <c r="Q123" s="571"/>
      <c r="R123" s="565">
        <v>0</v>
      </c>
      <c r="S123" s="566"/>
      <c r="T123" s="566"/>
      <c r="U123" s="571"/>
      <c r="V123" s="565">
        <v>0</v>
      </c>
      <c r="W123" s="566"/>
      <c r="X123" s="566"/>
      <c r="Y123" s="567"/>
      <c r="Z123" s="15"/>
      <c r="AA123" s="15"/>
      <c r="AB123" s="15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</row>
    <row r="124" spans="1:50" s="7" customFormat="1" ht="15.75" customHeight="1" thickBot="1">
      <c r="A124" s="10"/>
      <c r="B124" s="11"/>
      <c r="C124" s="11"/>
      <c r="D124" s="556" t="s">
        <v>34</v>
      </c>
      <c r="E124" s="557"/>
      <c r="F124" s="557"/>
      <c r="G124" s="557"/>
      <c r="H124" s="557"/>
      <c r="I124" s="558"/>
      <c r="J124" s="559">
        <f>SUM(J119+J113)</f>
        <v>1309.7999999999997</v>
      </c>
      <c r="K124" s="560"/>
      <c r="L124" s="560"/>
      <c r="M124" s="561"/>
      <c r="N124" s="559">
        <f>SUM(N119+N113)</f>
        <v>1304.3</v>
      </c>
      <c r="O124" s="560"/>
      <c r="P124" s="560"/>
      <c r="Q124" s="561"/>
      <c r="R124" s="559">
        <f>SUM(R113+R119)</f>
        <v>1805.1</v>
      </c>
      <c r="S124" s="560"/>
      <c r="T124" s="560"/>
      <c r="U124" s="561"/>
      <c r="V124" s="559">
        <f>SUM(V113+V119)</f>
        <v>1391.5000000000002</v>
      </c>
      <c r="W124" s="560"/>
      <c r="X124" s="560"/>
      <c r="Y124" s="562"/>
      <c r="Z124" s="15"/>
      <c r="AA124" s="15"/>
      <c r="AB124" s="15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</row>
    <row r="125" spans="1:50" s="7" customFormat="1" ht="15.75" customHeight="1" thickTop="1">
      <c r="A125" s="10"/>
      <c r="B125" s="11"/>
      <c r="C125" s="11"/>
      <c r="D125" s="11"/>
      <c r="E125" s="11"/>
      <c r="F125" s="11"/>
      <c r="G125" s="12"/>
      <c r="H125" s="12"/>
      <c r="I125" s="13"/>
      <c r="J125" s="13"/>
      <c r="K125" s="13"/>
      <c r="L125" s="13"/>
      <c r="M125" s="13"/>
      <c r="N125" s="13"/>
      <c r="O125" s="14"/>
      <c r="P125" s="13"/>
      <c r="Q125" s="13"/>
      <c r="R125" s="17"/>
      <c r="S125" s="17"/>
      <c r="T125" s="17"/>
      <c r="U125" s="17"/>
      <c r="V125" s="17"/>
      <c r="W125" s="17"/>
      <c r="X125" s="13"/>
      <c r="Y125" s="15"/>
      <c r="Z125" s="15"/>
      <c r="AA125" s="15"/>
      <c r="AB125" s="2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</row>
    <row r="126" spans="1:50" ht="12">
      <c r="E126" s="232"/>
      <c r="F126" s="233"/>
      <c r="G126" s="233"/>
      <c r="H126" s="233"/>
      <c r="I126" s="233"/>
      <c r="J126" s="234" t="s">
        <v>63</v>
      </c>
      <c r="K126" s="235"/>
      <c r="L126" s="235"/>
      <c r="M126" s="235"/>
      <c r="N126" s="235"/>
      <c r="O126" s="235"/>
      <c r="P126" s="235"/>
      <c r="Q126" s="233"/>
      <c r="R126" s="233"/>
      <c r="S126" s="233"/>
      <c r="T126" s="233"/>
      <c r="U126" s="232"/>
      <c r="V126" s="232"/>
    </row>
    <row r="127" spans="1:50" ht="12">
      <c r="E127" s="232"/>
      <c r="F127" s="236" t="s">
        <v>9</v>
      </c>
      <c r="G127" s="233" t="s">
        <v>64</v>
      </c>
      <c r="H127" s="233"/>
      <c r="I127" s="233"/>
      <c r="J127" s="233"/>
      <c r="K127" s="233"/>
      <c r="L127" s="236" t="s">
        <v>65</v>
      </c>
      <c r="M127" s="233" t="s">
        <v>66</v>
      </c>
      <c r="N127" s="233"/>
      <c r="O127" s="233"/>
      <c r="P127" s="233"/>
      <c r="Q127" s="233">
        <v>17</v>
      </c>
      <c r="R127" s="233" t="s">
        <v>67</v>
      </c>
      <c r="S127" s="233"/>
      <c r="T127" s="233"/>
      <c r="U127" s="232"/>
      <c r="V127" s="232"/>
    </row>
    <row r="128" spans="1:50" ht="12">
      <c r="E128" s="232"/>
      <c r="F128" s="236" t="s">
        <v>10</v>
      </c>
      <c r="G128" s="233" t="s">
        <v>68</v>
      </c>
      <c r="H128" s="233"/>
      <c r="I128" s="233"/>
      <c r="J128" s="233"/>
      <c r="K128" s="233"/>
      <c r="L128" s="236" t="s">
        <v>69</v>
      </c>
      <c r="M128" s="233" t="s">
        <v>70</v>
      </c>
      <c r="N128" s="233"/>
      <c r="O128" s="233"/>
      <c r="P128" s="233"/>
      <c r="Q128" s="233">
        <v>18</v>
      </c>
      <c r="R128" s="233" t="s">
        <v>71</v>
      </c>
      <c r="S128" s="233"/>
      <c r="T128" s="233"/>
      <c r="U128" s="232"/>
      <c r="V128" s="232"/>
    </row>
    <row r="129" spans="4:31" ht="12.75">
      <c r="D129" s="20"/>
      <c r="E129" s="232"/>
      <c r="F129" s="236" t="s">
        <v>59</v>
      </c>
      <c r="G129" s="233" t="s">
        <v>72</v>
      </c>
      <c r="H129" s="233"/>
      <c r="I129" s="233"/>
      <c r="J129" s="233"/>
      <c r="K129" s="233"/>
      <c r="L129" s="236" t="s">
        <v>73</v>
      </c>
      <c r="M129" s="233" t="s">
        <v>74</v>
      </c>
      <c r="N129" s="233"/>
      <c r="O129" s="233"/>
      <c r="P129" s="233"/>
      <c r="Q129" s="233">
        <v>19</v>
      </c>
      <c r="R129" s="233" t="s">
        <v>75</v>
      </c>
      <c r="S129" s="233"/>
      <c r="T129" s="233"/>
      <c r="U129" s="232"/>
      <c r="V129" s="232"/>
    </row>
    <row r="130" spans="4:31" ht="12.75">
      <c r="D130" s="20"/>
      <c r="E130" s="232"/>
      <c r="F130" s="236" t="s">
        <v>49</v>
      </c>
      <c r="G130" s="233" t="s">
        <v>76</v>
      </c>
      <c r="H130" s="233"/>
      <c r="I130" s="233"/>
      <c r="J130" s="233"/>
      <c r="K130" s="233"/>
      <c r="L130" s="236" t="s">
        <v>77</v>
      </c>
      <c r="M130" s="233" t="s">
        <v>78</v>
      </c>
      <c r="N130" s="233"/>
      <c r="O130" s="233"/>
      <c r="P130" s="233"/>
      <c r="Q130" s="233">
        <v>20</v>
      </c>
      <c r="R130" s="233" t="s">
        <v>79</v>
      </c>
      <c r="S130" s="233"/>
      <c r="T130" s="233"/>
      <c r="U130" s="232"/>
      <c r="V130" s="232"/>
    </row>
    <row r="131" spans="4:31" ht="12.75">
      <c r="D131" s="20"/>
      <c r="E131" s="232"/>
      <c r="F131" s="236" t="s">
        <v>80</v>
      </c>
      <c r="G131" s="233" t="s">
        <v>81</v>
      </c>
      <c r="H131" s="233"/>
      <c r="I131" s="233"/>
      <c r="J131" s="233"/>
      <c r="K131" s="233"/>
      <c r="L131" s="236" t="s">
        <v>82</v>
      </c>
      <c r="M131" s="233" t="s">
        <v>83</v>
      </c>
      <c r="N131" s="233"/>
      <c r="O131" s="233"/>
      <c r="P131" s="233"/>
      <c r="Q131" s="233">
        <v>21</v>
      </c>
      <c r="R131" s="233" t="s">
        <v>84</v>
      </c>
      <c r="S131" s="233"/>
      <c r="T131" s="233"/>
      <c r="U131" s="232"/>
      <c r="V131" s="232"/>
    </row>
    <row r="132" spans="4:31" ht="12.75">
      <c r="D132" s="20"/>
      <c r="E132" s="232"/>
      <c r="F132" s="236" t="s">
        <v>104</v>
      </c>
      <c r="G132" s="233" t="s">
        <v>85</v>
      </c>
      <c r="H132" s="233"/>
      <c r="I132" s="233"/>
      <c r="J132" s="233"/>
      <c r="K132" s="233"/>
      <c r="L132" s="236" t="s">
        <v>86</v>
      </c>
      <c r="M132" s="233" t="s">
        <v>87</v>
      </c>
      <c r="N132" s="233"/>
      <c r="O132" s="233"/>
      <c r="P132" s="233"/>
      <c r="Q132" s="233">
        <v>22</v>
      </c>
      <c r="R132" s="233" t="s">
        <v>88</v>
      </c>
      <c r="S132" s="233"/>
      <c r="T132" s="233"/>
      <c r="U132" s="232"/>
      <c r="V132" s="232"/>
    </row>
    <row r="133" spans="4:31" ht="12.75">
      <c r="D133" s="20"/>
      <c r="E133" s="232"/>
      <c r="F133" s="236" t="s">
        <v>89</v>
      </c>
      <c r="G133" s="233" t="s">
        <v>90</v>
      </c>
      <c r="H133" s="233"/>
      <c r="I133" s="233"/>
      <c r="J133" s="233"/>
      <c r="K133" s="233"/>
      <c r="L133" s="236" t="s">
        <v>91</v>
      </c>
      <c r="M133" s="233" t="s">
        <v>92</v>
      </c>
      <c r="N133" s="233"/>
      <c r="O133" s="233"/>
      <c r="P133" s="233"/>
      <c r="Q133" s="233">
        <v>23</v>
      </c>
      <c r="R133" s="233" t="s">
        <v>93</v>
      </c>
      <c r="S133" s="233"/>
      <c r="T133" s="233"/>
      <c r="U133" s="232"/>
      <c r="V133" s="232"/>
    </row>
    <row r="134" spans="4:31" ht="12.75">
      <c r="D134" s="20"/>
      <c r="E134" s="232"/>
      <c r="F134" s="236" t="s">
        <v>56</v>
      </c>
      <c r="G134" s="233" t="s">
        <v>94</v>
      </c>
      <c r="H134" s="233"/>
      <c r="I134" s="233"/>
      <c r="J134" s="233"/>
      <c r="K134" s="233"/>
      <c r="L134" s="236" t="s">
        <v>95</v>
      </c>
      <c r="M134" s="233" t="s">
        <v>96</v>
      </c>
      <c r="N134" s="233"/>
      <c r="O134" s="233"/>
      <c r="P134" s="233"/>
      <c r="Q134" s="233"/>
      <c r="R134" s="233"/>
      <c r="S134" s="233"/>
      <c r="T134" s="233"/>
      <c r="U134" s="232"/>
      <c r="V134" s="232"/>
    </row>
    <row r="135" spans="4:31" ht="12.75">
      <c r="D135" s="20"/>
      <c r="E135" s="232"/>
      <c r="F135" s="237"/>
      <c r="G135" s="232"/>
      <c r="H135" s="238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</row>
    <row r="136" spans="4:31" ht="12.75">
      <c r="D136" s="19"/>
      <c r="E136" s="19"/>
    </row>
    <row r="137" spans="4:31" ht="15.75">
      <c r="D137" s="21"/>
      <c r="E137" s="21"/>
      <c r="F137" s="21"/>
      <c r="G137" s="21"/>
      <c r="H137" s="21"/>
      <c r="I137" s="21"/>
      <c r="J137" s="21"/>
      <c r="K137" s="597"/>
      <c r="L137" s="597"/>
      <c r="M137" s="597"/>
      <c r="N137" s="597"/>
      <c r="O137" s="21"/>
      <c r="P137" s="21"/>
      <c r="Q137" s="597"/>
      <c r="R137" s="597"/>
      <c r="S137" s="597"/>
      <c r="T137" s="597"/>
      <c r="U137" s="597"/>
      <c r="V137" s="597"/>
    </row>
    <row r="138" spans="4:31" ht="15.75">
      <c r="F138" s="18"/>
      <c r="K138" s="18"/>
      <c r="R138" s="18"/>
      <c r="S138" s="18"/>
    </row>
    <row r="139" spans="4:31" ht="12.75">
      <c r="AB139" s="19"/>
    </row>
    <row r="140" spans="4:31" ht="12.75"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C140" s="19"/>
      <c r="AD140" s="19"/>
      <c r="AE140" s="19"/>
    </row>
    <row r="142" spans="4:31" ht="15.75">
      <c r="F142" s="18"/>
      <c r="R142" s="18"/>
    </row>
  </sheetData>
  <mergeCells count="351">
    <mergeCell ref="H110:P110"/>
    <mergeCell ref="X6:X7"/>
    <mergeCell ref="Y6:Y7"/>
    <mergeCell ref="I6:I7"/>
    <mergeCell ref="J6:K6"/>
    <mergeCell ref="N6:O6"/>
    <mergeCell ref="P6:P7"/>
    <mergeCell ref="Z26:Z28"/>
    <mergeCell ref="AA26:AA28"/>
    <mergeCell ref="Y31:Y33"/>
    <mergeCell ref="Z31:Z33"/>
    <mergeCell ref="AA31:AA33"/>
    <mergeCell ref="C23:H23"/>
    <mergeCell ref="Y36:Y38"/>
    <mergeCell ref="Z36:Z38"/>
    <mergeCell ref="AA36:AA38"/>
    <mergeCell ref="Y41:Y43"/>
    <mergeCell ref="Z41:Z43"/>
    <mergeCell ref="AA41:AA43"/>
    <mergeCell ref="Y26:Y28"/>
    <mergeCell ref="E5:E7"/>
    <mergeCell ref="H5:H7"/>
    <mergeCell ref="F5:F7"/>
    <mergeCell ref="G5:G7"/>
    <mergeCell ref="A8:AB8"/>
    <mergeCell ref="I5:L5"/>
    <mergeCell ref="Y5:AB5"/>
    <mergeCell ref="M5:P5"/>
    <mergeCell ref="A2:AB2"/>
    <mergeCell ref="A5:A7"/>
    <mergeCell ref="B5:B7"/>
    <mergeCell ref="C5:C7"/>
    <mergeCell ref="D5:D7"/>
    <mergeCell ref="U5:X5"/>
    <mergeCell ref="Q5:T5"/>
    <mergeCell ref="A3:AC3"/>
    <mergeCell ref="Q6:Q7"/>
    <mergeCell ref="T6:T7"/>
    <mergeCell ref="V6:W6"/>
    <mergeCell ref="Z6:AB6"/>
    <mergeCell ref="U6:U7"/>
    <mergeCell ref="L6:L7"/>
    <mergeCell ref="M6:M7"/>
    <mergeCell ref="R6:S6"/>
    <mergeCell ref="A11:A15"/>
    <mergeCell ref="B11:B15"/>
    <mergeCell ref="C11:C15"/>
    <mergeCell ref="D11:D15"/>
    <mergeCell ref="Y11:Y15"/>
    <mergeCell ref="E11:E15"/>
    <mergeCell ref="F11:F15"/>
    <mergeCell ref="G11:G15"/>
    <mergeCell ref="B9:AB9"/>
    <mergeCell ref="C10:AB10"/>
    <mergeCell ref="B66:H66"/>
    <mergeCell ref="C45:H45"/>
    <mergeCell ref="E69:E70"/>
    <mergeCell ref="F69:F70"/>
    <mergeCell ref="G69:G70"/>
    <mergeCell ref="C65:H65"/>
    <mergeCell ref="C46:AB46"/>
    <mergeCell ref="Y16:Y20"/>
    <mergeCell ref="C16:C20"/>
    <mergeCell ref="D16:D20"/>
    <mergeCell ref="E16:E20"/>
    <mergeCell ref="F16:F20"/>
    <mergeCell ref="G16:G20"/>
    <mergeCell ref="AB26:AB28"/>
    <mergeCell ref="AB31:AB33"/>
    <mergeCell ref="AB36:AB38"/>
    <mergeCell ref="AB41:AB43"/>
    <mergeCell ref="B108:H108"/>
    <mergeCell ref="AA56:AA58"/>
    <mergeCell ref="AA59:AA61"/>
    <mergeCell ref="Z99:Z100"/>
    <mergeCell ref="E76:E77"/>
    <mergeCell ref="Z47:Z49"/>
    <mergeCell ref="C24:AB24"/>
    <mergeCell ref="B88:H88"/>
    <mergeCell ref="C87:H87"/>
    <mergeCell ref="F76:F77"/>
    <mergeCell ref="G76:G77"/>
    <mergeCell ref="B25:B28"/>
    <mergeCell ref="G47:G49"/>
    <mergeCell ref="G30:G33"/>
    <mergeCell ref="B30:B33"/>
    <mergeCell ref="C30:C33"/>
    <mergeCell ref="E30:E33"/>
    <mergeCell ref="F30:F33"/>
    <mergeCell ref="B35:B38"/>
    <mergeCell ref="C35:C38"/>
    <mergeCell ref="D30:D33"/>
    <mergeCell ref="F35:F38"/>
    <mergeCell ref="C25:C28"/>
    <mergeCell ref="D25:D28"/>
    <mergeCell ref="N115:Q115"/>
    <mergeCell ref="K137:N137"/>
    <mergeCell ref="Q137:V137"/>
    <mergeCell ref="D112:I112"/>
    <mergeCell ref="D114:I114"/>
    <mergeCell ref="D115:I115"/>
    <mergeCell ref="V113:Y113"/>
    <mergeCell ref="R114:U114"/>
    <mergeCell ref="V114:Y114"/>
    <mergeCell ref="J114:M114"/>
    <mergeCell ref="R115:U115"/>
    <mergeCell ref="V112:Y112"/>
    <mergeCell ref="J112:M112"/>
    <mergeCell ref="N112:Q112"/>
    <mergeCell ref="R112:U112"/>
    <mergeCell ref="D123:I123"/>
    <mergeCell ref="J123:M123"/>
    <mergeCell ref="N123:Q123"/>
    <mergeCell ref="J122:M122"/>
    <mergeCell ref="V116:Y116"/>
    <mergeCell ref="D117:I117"/>
    <mergeCell ref="J117:M117"/>
    <mergeCell ref="N117:Q117"/>
    <mergeCell ref="R117:U117"/>
    <mergeCell ref="V117:Y117"/>
    <mergeCell ref="D116:I116"/>
    <mergeCell ref="J116:M116"/>
    <mergeCell ref="N116:Q116"/>
    <mergeCell ref="R116:U116"/>
    <mergeCell ref="D124:I124"/>
    <mergeCell ref="J124:M124"/>
    <mergeCell ref="N124:Q124"/>
    <mergeCell ref="R124:U124"/>
    <mergeCell ref="V124:Y124"/>
    <mergeCell ref="AA21:AA22"/>
    <mergeCell ref="G21:G22"/>
    <mergeCell ref="Y21:Y22"/>
    <mergeCell ref="D35:D38"/>
    <mergeCell ref="E35:E38"/>
    <mergeCell ref="V120:Y120"/>
    <mergeCell ref="D121:I121"/>
    <mergeCell ref="V123:Y123"/>
    <mergeCell ref="N122:Q122"/>
    <mergeCell ref="R122:U122"/>
    <mergeCell ref="R123:U123"/>
    <mergeCell ref="D120:I120"/>
    <mergeCell ref="V121:Y121"/>
    <mergeCell ref="J120:M120"/>
    <mergeCell ref="N120:Q120"/>
    <mergeCell ref="V118:Y118"/>
    <mergeCell ref="V119:Y119"/>
    <mergeCell ref="D118:I118"/>
    <mergeCell ref="J118:M118"/>
    <mergeCell ref="A1:AB1"/>
    <mergeCell ref="Z4:AA4"/>
    <mergeCell ref="V122:Y122"/>
    <mergeCell ref="J121:M121"/>
    <mergeCell ref="N121:Q121"/>
    <mergeCell ref="R121:U121"/>
    <mergeCell ref="D122:I122"/>
    <mergeCell ref="Z12:Z15"/>
    <mergeCell ref="AA11:AA15"/>
    <mergeCell ref="AB11:AB15"/>
    <mergeCell ref="N118:Q118"/>
    <mergeCell ref="R118:U118"/>
    <mergeCell ref="R120:U120"/>
    <mergeCell ref="D119:I119"/>
    <mergeCell ref="J119:M119"/>
    <mergeCell ref="N119:Q119"/>
    <mergeCell ref="R119:U119"/>
    <mergeCell ref="V115:Y115"/>
    <mergeCell ref="N114:Q114"/>
    <mergeCell ref="J115:M115"/>
    <mergeCell ref="D113:I113"/>
    <mergeCell ref="J113:M113"/>
    <mergeCell ref="N113:Q113"/>
    <mergeCell ref="R113:U113"/>
    <mergeCell ref="Z16:Z20"/>
    <mergeCell ref="AA16:AA20"/>
    <mergeCell ref="AB16:AB20"/>
    <mergeCell ref="AB21:AB22"/>
    <mergeCell ref="A21:A22"/>
    <mergeCell ref="B21:B22"/>
    <mergeCell ref="C21:C22"/>
    <mergeCell ref="D21:D22"/>
    <mergeCell ref="E21:E22"/>
    <mergeCell ref="F21:F22"/>
    <mergeCell ref="G40:G43"/>
    <mergeCell ref="A47:A49"/>
    <mergeCell ref="B47:B49"/>
    <mergeCell ref="C47:C49"/>
    <mergeCell ref="D47:D49"/>
    <mergeCell ref="E47:E49"/>
    <mergeCell ref="F47:F49"/>
    <mergeCell ref="G35:G38"/>
    <mergeCell ref="E25:E28"/>
    <mergeCell ref="F25:F28"/>
    <mergeCell ref="G25:G28"/>
    <mergeCell ref="A40:A43"/>
    <mergeCell ref="B40:B43"/>
    <mergeCell ref="C40:C43"/>
    <mergeCell ref="D40:D43"/>
    <mergeCell ref="E40:E43"/>
    <mergeCell ref="F40:F43"/>
    <mergeCell ref="A25:A28"/>
    <mergeCell ref="A30:A33"/>
    <mergeCell ref="A35:A38"/>
    <mergeCell ref="AB47:AB49"/>
    <mergeCell ref="A50:A52"/>
    <mergeCell ref="B50:B52"/>
    <mergeCell ref="C50:C52"/>
    <mergeCell ref="D50:D52"/>
    <mergeCell ref="E50:E52"/>
    <mergeCell ref="F50:F52"/>
    <mergeCell ref="G50:G52"/>
    <mergeCell ref="Y50:Y52"/>
    <mergeCell ref="AB50:AB52"/>
    <mergeCell ref="Z50:Z52"/>
    <mergeCell ref="Y47:Y49"/>
    <mergeCell ref="AA47:AA49"/>
    <mergeCell ref="AA50:AA52"/>
    <mergeCell ref="AB53:AB55"/>
    <mergeCell ref="A56:A58"/>
    <mergeCell ref="B56:B58"/>
    <mergeCell ref="C56:C58"/>
    <mergeCell ref="D56:D58"/>
    <mergeCell ref="E56:E58"/>
    <mergeCell ref="F56:F58"/>
    <mergeCell ref="Y56:Y58"/>
    <mergeCell ref="A53:A55"/>
    <mergeCell ref="B53:B55"/>
    <mergeCell ref="C53:C55"/>
    <mergeCell ref="D53:D55"/>
    <mergeCell ref="E53:E55"/>
    <mergeCell ref="F53:F55"/>
    <mergeCell ref="Z53:Z55"/>
    <mergeCell ref="Z56:Z58"/>
    <mergeCell ref="G53:G55"/>
    <mergeCell ref="Y53:Y55"/>
    <mergeCell ref="G56:G58"/>
    <mergeCell ref="AA53:AA55"/>
    <mergeCell ref="AB59:AB61"/>
    <mergeCell ref="AB56:AB58"/>
    <mergeCell ref="A59:A61"/>
    <mergeCell ref="B59:B61"/>
    <mergeCell ref="C59:C61"/>
    <mergeCell ref="D59:D61"/>
    <mergeCell ref="E59:E61"/>
    <mergeCell ref="F59:F61"/>
    <mergeCell ref="G59:G61"/>
    <mergeCell ref="Y59:Y61"/>
    <mergeCell ref="Z59:Z61"/>
    <mergeCell ref="C94:C95"/>
    <mergeCell ref="D94:D95"/>
    <mergeCell ref="E94:E95"/>
    <mergeCell ref="F94:F95"/>
    <mergeCell ref="G94:G95"/>
    <mergeCell ref="A62:A64"/>
    <mergeCell ref="B62:B64"/>
    <mergeCell ref="C91:C93"/>
    <mergeCell ref="D91:D93"/>
    <mergeCell ref="E91:E93"/>
    <mergeCell ref="F91:F93"/>
    <mergeCell ref="D76:D77"/>
    <mergeCell ref="A71:A75"/>
    <mergeCell ref="B71:B75"/>
    <mergeCell ref="C71:C75"/>
    <mergeCell ref="B69:B70"/>
    <mergeCell ref="C69:C70"/>
    <mergeCell ref="A82:A84"/>
    <mergeCell ref="B82:B84"/>
    <mergeCell ref="C82:C84"/>
    <mergeCell ref="B67:AB67"/>
    <mergeCell ref="C68:AB68"/>
    <mergeCell ref="A69:A70"/>
    <mergeCell ref="D69:D70"/>
    <mergeCell ref="Y76:Y77"/>
    <mergeCell ref="Z76:Z77"/>
    <mergeCell ref="AA76:AA77"/>
    <mergeCell ref="AB76:AB77"/>
    <mergeCell ref="Y91:Y93"/>
    <mergeCell ref="B89:AB89"/>
    <mergeCell ref="C90:AB90"/>
    <mergeCell ref="C76:C77"/>
    <mergeCell ref="Z91:Z93"/>
    <mergeCell ref="AA91:AA93"/>
    <mergeCell ref="AB91:AB93"/>
    <mergeCell ref="Y78:Y81"/>
    <mergeCell ref="Z78:Z81"/>
    <mergeCell ref="G82:G84"/>
    <mergeCell ref="Y82:Y84"/>
    <mergeCell ref="G91:G93"/>
    <mergeCell ref="AA78:AA81"/>
    <mergeCell ref="AB78:AB81"/>
    <mergeCell ref="Z85:Z86"/>
    <mergeCell ref="D82:D84"/>
    <mergeCell ref="E82:E84"/>
    <mergeCell ref="F82:F84"/>
    <mergeCell ref="B107:H107"/>
    <mergeCell ref="C106:H106"/>
    <mergeCell ref="C103:C105"/>
    <mergeCell ref="D103:D105"/>
    <mergeCell ref="E103:E105"/>
    <mergeCell ref="AB103:AB105"/>
    <mergeCell ref="Z101:Z102"/>
    <mergeCell ref="AA101:AA102"/>
    <mergeCell ref="F78:F81"/>
    <mergeCell ref="G78:G81"/>
    <mergeCell ref="Y103:Y105"/>
    <mergeCell ref="Z103:Z105"/>
    <mergeCell ref="AA103:AA105"/>
    <mergeCell ref="C97:H97"/>
    <mergeCell ref="C99:C100"/>
    <mergeCell ref="D99:D100"/>
    <mergeCell ref="C101:C102"/>
    <mergeCell ref="D101:D102"/>
    <mergeCell ref="E101:E102"/>
    <mergeCell ref="F101:F102"/>
    <mergeCell ref="G101:G102"/>
    <mergeCell ref="F103:F105"/>
    <mergeCell ref="G103:G105"/>
    <mergeCell ref="E99:E100"/>
    <mergeCell ref="E62:E64"/>
    <mergeCell ref="F62:F64"/>
    <mergeCell ref="G62:G64"/>
    <mergeCell ref="Y62:Y64"/>
    <mergeCell ref="AB101:AB102"/>
    <mergeCell ref="C78:C81"/>
    <mergeCell ref="D78:D81"/>
    <mergeCell ref="E78:E81"/>
    <mergeCell ref="Y101:Y102"/>
    <mergeCell ref="Z62:Z64"/>
    <mergeCell ref="AA62:AA64"/>
    <mergeCell ref="AB62:AB63"/>
    <mergeCell ref="C62:C64"/>
    <mergeCell ref="D62:D64"/>
    <mergeCell ref="F99:F100"/>
    <mergeCell ref="G99:G100"/>
    <mergeCell ref="Y99:Y100"/>
    <mergeCell ref="Z94:Z95"/>
    <mergeCell ref="AA94:AA95"/>
    <mergeCell ref="AA99:AA100"/>
    <mergeCell ref="C98:AB98"/>
    <mergeCell ref="AB99:AB100"/>
    <mergeCell ref="AB94:AB95"/>
    <mergeCell ref="Y94:Y95"/>
    <mergeCell ref="AA85:AA86"/>
    <mergeCell ref="AB85:AB86"/>
    <mergeCell ref="A85:A86"/>
    <mergeCell ref="B85:B86"/>
    <mergeCell ref="C85:C86"/>
    <mergeCell ref="D85:D86"/>
    <mergeCell ref="E85:E86"/>
    <mergeCell ref="F85:F86"/>
    <mergeCell ref="G85:G86"/>
    <mergeCell ref="Y85:Y86"/>
  </mergeCells>
  <phoneticPr fontId="6" type="noConversion"/>
  <pageMargins left="0.17" right="0.17" top="0.19685039370078741" bottom="0.15748031496062992" header="0" footer="0"/>
  <pageSetup scale="52" orientation="landscape" r:id="rId1"/>
  <headerFooter alignWithMargins="0"/>
  <rowBreaks count="3" manualBreakCount="3">
    <brk id="38" max="27" man="1"/>
    <brk id="72" max="27" man="1"/>
    <brk id="97" max="27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lentelė</vt:lpstr>
      <vt:lpstr>'1 lentelė'!Print_Area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dalnch</cp:lastModifiedBy>
  <cp:lastPrinted>2016-02-17T13:37:32Z</cp:lastPrinted>
  <dcterms:created xsi:type="dcterms:W3CDTF">2007-07-27T10:32:34Z</dcterms:created>
  <dcterms:modified xsi:type="dcterms:W3CDTF">2016-02-17T13:37:36Z</dcterms:modified>
</cp:coreProperties>
</file>