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600"/>
  </bookViews>
  <sheets>
    <sheet name="1 lentelė" sheetId="1" r:id="rId1"/>
    <sheet name="ištrinti" sheetId="5" r:id="rId2"/>
    <sheet name="Lapas1" sheetId="6" r:id="rId3"/>
    <sheet name="Lapas2" sheetId="7" r:id="rId4"/>
    <sheet name="Lapas3" sheetId="8" r:id="rId5"/>
    <sheet name="Lapas4" sheetId="9" r:id="rId6"/>
  </sheets>
  <definedNames>
    <definedName name="_xlnm.Print_Area" localSheetId="0">'1 lentelė'!$A$1:$AB$174</definedName>
  </definedNames>
  <calcPr calcId="125725"/>
</workbook>
</file>

<file path=xl/calcChain.xml><?xml version="1.0" encoding="utf-8"?>
<calcChain xmlns="http://schemas.openxmlformats.org/spreadsheetml/2006/main">
  <c r="N44" i="1"/>
  <c r="G148"/>
  <c r="K44"/>
  <c r="L44"/>
  <c r="L57"/>
  <c r="J38"/>
  <c r="J44"/>
  <c r="I44"/>
  <c r="J108"/>
  <c r="J126"/>
  <c r="J100"/>
  <c r="I100"/>
  <c r="J85"/>
  <c r="J74"/>
  <c r="M72"/>
  <c r="J72"/>
  <c r="I72"/>
  <c r="L18" i="5"/>
  <c r="V126" i="1"/>
  <c r="U126"/>
  <c r="S148"/>
  <c r="R126"/>
  <c r="Q126"/>
  <c r="O148"/>
  <c r="O146"/>
  <c r="O157"/>
  <c r="N126"/>
  <c r="M126"/>
  <c r="K148"/>
  <c r="I126"/>
  <c r="G75" i="5"/>
  <c r="G68"/>
  <c r="G69"/>
  <c r="G70"/>
  <c r="G71"/>
  <c r="G72"/>
  <c r="G73"/>
  <c r="G74"/>
  <c r="G67"/>
  <c r="Z100" i="1"/>
  <c r="V100"/>
  <c r="U100"/>
  <c r="R100"/>
  <c r="Q100"/>
  <c r="N100"/>
  <c r="M100"/>
  <c r="F55" i="5"/>
  <c r="F56"/>
  <c r="F57"/>
  <c r="F58"/>
  <c r="F59"/>
  <c r="F60"/>
  <c r="F61"/>
  <c r="F62"/>
  <c r="F54"/>
  <c r="E54"/>
  <c r="E55"/>
  <c r="E56"/>
  <c r="E57"/>
  <c r="E58"/>
  <c r="E59"/>
  <c r="E60"/>
  <c r="E61"/>
  <c r="E62"/>
  <c r="F53"/>
  <c r="E53"/>
  <c r="D63"/>
  <c r="AA72" i="1"/>
  <c r="AB72"/>
  <c r="Z72"/>
  <c r="E49" i="5"/>
  <c r="G49"/>
  <c r="F49"/>
  <c r="I33"/>
  <c r="E33"/>
  <c r="D33"/>
  <c r="D19"/>
  <c r="E19"/>
  <c r="M84" i="1"/>
  <c r="M74"/>
  <c r="L126"/>
  <c r="I78"/>
  <c r="I86"/>
  <c r="I139"/>
  <c r="I80"/>
  <c r="I22"/>
  <c r="I57"/>
  <c r="I140"/>
  <c r="I141"/>
  <c r="G146"/>
  <c r="J22"/>
  <c r="J57"/>
  <c r="M22"/>
  <c r="M57"/>
  <c r="N22"/>
  <c r="Q22"/>
  <c r="R22"/>
  <c r="U22"/>
  <c r="V22"/>
  <c r="M44"/>
  <c r="O44"/>
  <c r="Z44"/>
  <c r="AA44"/>
  <c r="AB44"/>
  <c r="I56"/>
  <c r="G149"/>
  <c r="J56"/>
  <c r="K56"/>
  <c r="M56"/>
  <c r="K149"/>
  <c r="N56"/>
  <c r="O56"/>
  <c r="O57"/>
  <c r="O140"/>
  <c r="O141"/>
  <c r="Q56"/>
  <c r="R56"/>
  <c r="S56"/>
  <c r="U56"/>
  <c r="V56"/>
  <c r="W56"/>
  <c r="W57"/>
  <c r="W140"/>
  <c r="W141"/>
  <c r="Z56"/>
  <c r="AA56"/>
  <c r="AB56"/>
  <c r="N72"/>
  <c r="N139"/>
  <c r="Q72"/>
  <c r="Q139"/>
  <c r="Q140"/>
  <c r="Q141"/>
  <c r="R72"/>
  <c r="R139"/>
  <c r="R140"/>
  <c r="R141"/>
  <c r="U72"/>
  <c r="U139"/>
  <c r="V72"/>
  <c r="V139"/>
  <c r="M85"/>
  <c r="M86"/>
  <c r="L86"/>
  <c r="L139"/>
  <c r="N86"/>
  <c r="P86"/>
  <c r="P139"/>
  <c r="P140"/>
  <c r="P141"/>
  <c r="Q86"/>
  <c r="R86"/>
  <c r="U86"/>
  <c r="V86"/>
  <c r="AA100"/>
  <c r="AB100"/>
  <c r="I105"/>
  <c r="J105"/>
  <c r="M105"/>
  <c r="N105"/>
  <c r="Q105"/>
  <c r="R105"/>
  <c r="U105"/>
  <c r="V105"/>
  <c r="Z126"/>
  <c r="AA126"/>
  <c r="AB126"/>
  <c r="U57"/>
  <c r="U140"/>
  <c r="U141"/>
  <c r="V57"/>
  <c r="V140"/>
  <c r="V141"/>
  <c r="Q57"/>
  <c r="S57"/>
  <c r="S140"/>
  <c r="S141"/>
  <c r="R57"/>
  <c r="J86"/>
  <c r="J139"/>
  <c r="N57"/>
  <c r="N140"/>
  <c r="N141"/>
  <c r="K57"/>
  <c r="K140"/>
  <c r="K141"/>
  <c r="L140"/>
  <c r="L141"/>
  <c r="S157"/>
  <c r="K147"/>
  <c r="K146"/>
  <c r="K157"/>
  <c r="J140"/>
  <c r="J141"/>
  <c r="M139"/>
  <c r="M140"/>
  <c r="M141"/>
  <c r="G157"/>
  <c r="G147"/>
</calcChain>
</file>

<file path=xl/sharedStrings.xml><?xml version="1.0" encoding="utf-8"?>
<sst xmlns="http://schemas.openxmlformats.org/spreadsheetml/2006/main" count="412" uniqueCount="127">
  <si>
    <t>Programos tikslo kodas</t>
  </si>
  <si>
    <t>Uždavinio kodas</t>
  </si>
  <si>
    <t>Priemonės kodas</t>
  </si>
  <si>
    <t>Priemonės pavadinimas</t>
  </si>
  <si>
    <t>Asignavimų valdytojo kodas</t>
  </si>
  <si>
    <t>Priemonės vykdytojo kodas</t>
  </si>
  <si>
    <t>Finansavimo šaltinis</t>
  </si>
  <si>
    <t>Iš viso</t>
  </si>
  <si>
    <t>Išlaidoms</t>
  </si>
  <si>
    <t>Finansavimo šaltiniai</t>
  </si>
  <si>
    <t>Pavadinimas</t>
  </si>
  <si>
    <t>Iš jų darbo užmokesčiui</t>
  </si>
  <si>
    <t>Finansavimo šaltinių suvestinė</t>
  </si>
  <si>
    <t>SB</t>
  </si>
  <si>
    <t>Seniūnijų veiklos užtikrinimas</t>
  </si>
  <si>
    <t>Veikiančių kapinių priežiūra</t>
  </si>
  <si>
    <t>01</t>
  </si>
  <si>
    <t>Vykdyti seniūnijoms pavestas funkcijas</t>
  </si>
  <si>
    <t>02</t>
  </si>
  <si>
    <t>03</t>
  </si>
  <si>
    <t>Užtikrinti gyvenamosios aplinkos viešųjų erdvių priežiūrą</t>
  </si>
  <si>
    <t>Sudaryti sąlygas seniūnijų funkcijoms įgyvendinti</t>
  </si>
  <si>
    <t>Turtui įsigyti ir finansiniams įsipareigojimams vykdyti</t>
  </si>
  <si>
    <t>Žemės ūkio funkcijų vykdymas</t>
  </si>
  <si>
    <t>Iš viso programai</t>
  </si>
  <si>
    <t>06</t>
  </si>
  <si>
    <t>05</t>
  </si>
  <si>
    <t>07</t>
  </si>
  <si>
    <t>05  Seniūnijų veiklos užtikrinimas</t>
  </si>
  <si>
    <r>
      <t xml:space="preserve">Europos Sąjungos paramos lėšos </t>
    </r>
    <r>
      <rPr>
        <b/>
        <sz val="12"/>
        <rFont val="Times New Roman"/>
        <family val="1"/>
        <charset val="186"/>
      </rPr>
      <t>ES</t>
    </r>
  </si>
  <si>
    <t>08</t>
  </si>
  <si>
    <t>Joniškio sen.</t>
  </si>
  <si>
    <t>Gataučių sen.</t>
  </si>
  <si>
    <t>Gaižaičių sen.</t>
  </si>
  <si>
    <t>Kepalių sen.</t>
  </si>
  <si>
    <t>Kriukų sen.</t>
  </si>
  <si>
    <t>Rudiškių sen.</t>
  </si>
  <si>
    <t>Saugėlaukio sen.</t>
  </si>
  <si>
    <t>Satkūnų sen.</t>
  </si>
  <si>
    <t>Skaistgirio sen.</t>
  </si>
  <si>
    <t>Žagarės sen.</t>
  </si>
  <si>
    <t>Seniūnijų kultūros ir sporto veiklos programų rėmimas</t>
  </si>
  <si>
    <t xml:space="preserve">                                                                Iš  viso uždaviniui</t>
  </si>
  <si>
    <t>Iš viso tikslui</t>
  </si>
  <si>
    <t>Joniškio rajono gatvių apšvietimo priežiūra ir remontas</t>
  </si>
  <si>
    <t>Vidutinis aptarnaujamų asmenų skaičius</t>
  </si>
  <si>
    <t>Planas</t>
  </si>
  <si>
    <t>Prižiūrimi gatvių apšvietimo tinklai km</t>
  </si>
  <si>
    <t>Vidutinis laidojimų skaičius per metus vnt.</t>
  </si>
  <si>
    <t>Šienaujamas plotas ha</t>
  </si>
  <si>
    <t>Butų skaičius vnt.</t>
  </si>
  <si>
    <t xml:space="preserve">Kepalių sen. </t>
  </si>
  <si>
    <r>
      <t xml:space="preserve">Savivaldybės biudžeto lėšos </t>
    </r>
    <r>
      <rPr>
        <b/>
        <sz val="12"/>
        <rFont val="Times New Roman"/>
        <family val="1"/>
        <charset val="186"/>
      </rPr>
      <t>SB</t>
    </r>
  </si>
  <si>
    <r>
      <t xml:space="preserve">Savivaldybės privatizavimo fondo lėšos </t>
    </r>
    <r>
      <rPr>
        <b/>
        <sz val="12"/>
        <rFont val="Times New Roman"/>
        <family val="1"/>
        <charset val="186"/>
      </rPr>
      <t>S(PF)</t>
    </r>
  </si>
  <si>
    <r>
      <t xml:space="preserve">Valstybės biudžeto lėšos </t>
    </r>
    <r>
      <rPr>
        <b/>
        <sz val="12"/>
        <rFont val="Times New Roman"/>
        <family val="1"/>
        <charset val="186"/>
      </rPr>
      <t>LRVB</t>
    </r>
  </si>
  <si>
    <r>
      <t xml:space="preserve">Kiti finansavimo šaltiniai </t>
    </r>
    <r>
      <rPr>
        <b/>
        <sz val="12"/>
        <rFont val="Times New Roman"/>
        <family val="1"/>
        <charset val="186"/>
      </rPr>
      <t>Kt</t>
    </r>
  </si>
  <si>
    <t>IŠ VISO:</t>
  </si>
  <si>
    <t>ES lėšomis įgyvendintų projektų upių ir tvenkinių pakrančių priežiūra</t>
  </si>
  <si>
    <r>
      <t xml:space="preserve">Biudžetinių įstaigų pajamos </t>
    </r>
    <r>
      <rPr>
        <b/>
        <sz val="12"/>
        <rFont val="Times New Roman"/>
        <family val="1"/>
        <charset val="186"/>
      </rPr>
      <t>BIP</t>
    </r>
  </si>
  <si>
    <r>
      <t xml:space="preserve">Valstybės biudžeto specialiosios tikslinės dotacijos lėšos </t>
    </r>
    <r>
      <rPr>
        <b/>
        <sz val="12"/>
        <rFont val="Times New Roman"/>
        <family val="1"/>
        <charset val="186"/>
      </rPr>
      <t>SB(VB)</t>
    </r>
  </si>
  <si>
    <t>14,15,16,17,18,19,20,21,22,23</t>
  </si>
  <si>
    <t>Tvarkomas plotas tūkst. kv. m</t>
  </si>
  <si>
    <t>2016 metų išlaidų projektas</t>
  </si>
  <si>
    <t>BIP</t>
  </si>
  <si>
    <t>Viešųjų erdvių tvarkymas ir priežiūra Joniškio rajono savivaldybės teritorijoje. Poilsio zonų ir parkų priežiūra</t>
  </si>
  <si>
    <t>SAVIVALDYBĖS  LĖŠOS, IŠ VISO</t>
  </si>
  <si>
    <t>KITI ŠALTINIAI, IŠ VISO</t>
  </si>
  <si>
    <t>2017 metų asignavimų projektas</t>
  </si>
  <si>
    <t>2016 metai</t>
  </si>
  <si>
    <t>2017 metų išlaidų projektas</t>
  </si>
  <si>
    <t>Savivaldybės butų remontas. Mokestis už  laikinai nenaudojamų savivaldybės butų ir kitų patalpų (turinčių centralizuotas komunikacijas) eksploataciją</t>
  </si>
  <si>
    <t>SBVB</t>
  </si>
  <si>
    <t>Už priemonę atsakingi skyriai / padaliniai</t>
  </si>
  <si>
    <t>14, 15, 19</t>
  </si>
  <si>
    <t>2015 metų išlaidos</t>
  </si>
  <si>
    <t>2018 metų išlaidų projektas</t>
  </si>
  <si>
    <t>2017 metai</t>
  </si>
  <si>
    <t>2018 metai</t>
  </si>
  <si>
    <t>Produkto vertinimo kriterijus</t>
  </si>
  <si>
    <t>Tūkst. Eur.</t>
  </si>
  <si>
    <t>Įvykdyta kultūros ar sporto renginių vnt.</t>
  </si>
  <si>
    <r>
      <t xml:space="preserve">Valstybės  biudžeto kitos dotacijos </t>
    </r>
    <r>
      <rPr>
        <b/>
        <sz val="12"/>
        <rFont val="Times New Roman"/>
        <family val="1"/>
        <charset val="186"/>
      </rPr>
      <t>SB(VBK</t>
    </r>
    <r>
      <rPr>
        <sz val="12"/>
        <rFont val="Times New Roman"/>
        <family val="1"/>
        <charset val="186"/>
      </rPr>
      <t>)</t>
    </r>
  </si>
  <si>
    <r>
      <t xml:space="preserve">Savivaldybės paskolos lėšos </t>
    </r>
    <r>
      <rPr>
        <b/>
        <sz val="12"/>
        <rFont val="Times New Roman"/>
        <family val="1"/>
        <charset val="186"/>
      </rPr>
      <t>SB( P)</t>
    </r>
  </si>
  <si>
    <t>2016 metams skirti asignavimai</t>
  </si>
  <si>
    <t>2018 metų asignavimų projektas</t>
  </si>
  <si>
    <t>Seniūnija</t>
  </si>
  <si>
    <t>Nauji ilgiai</t>
  </si>
  <si>
    <t>Seni ilgiai</t>
  </si>
  <si>
    <t>Viso:</t>
  </si>
  <si>
    <t>apšvietimo linijų ilgiai</t>
  </si>
  <si>
    <t xml:space="preserve"> Gaižaičių seniūnija </t>
  </si>
  <si>
    <t xml:space="preserve">Gataučių seniūnija </t>
  </si>
  <si>
    <t xml:space="preserve">Joniškio seniūnija </t>
  </si>
  <si>
    <t xml:space="preserve"> Kepalių seniūnija </t>
  </si>
  <si>
    <t xml:space="preserve">Kriukų seniūnija </t>
  </si>
  <si>
    <t xml:space="preserve"> Rudiškių seniūnija </t>
  </si>
  <si>
    <t xml:space="preserve"> Satkūnų seniūnija </t>
  </si>
  <si>
    <t xml:space="preserve"> Saugėlaukio seniūnija </t>
  </si>
  <si>
    <t xml:space="preserve"> Skaistgirio seniūnija </t>
  </si>
  <si>
    <t xml:space="preserve">Žagarės seniūnija </t>
  </si>
  <si>
    <t>Už atliekų vežimą iš kapinių per 12 mėn.</t>
  </si>
  <si>
    <t>Skirta 2015 m.</t>
  </si>
  <si>
    <t>planuota skirti 2016 m.</t>
  </si>
  <si>
    <t>Atliekų išvežimo sąnaudos per 2015 m.</t>
  </si>
  <si>
    <t>Skiriama be atliekų išvežimo 2016 m.</t>
  </si>
  <si>
    <t>Per 12 mėnesių</t>
  </si>
  <si>
    <t>11 mėnesių</t>
  </si>
  <si>
    <t>Administracija</t>
  </si>
  <si>
    <t>07,14,15,16,17,18,19,20,21,22,23</t>
  </si>
  <si>
    <t>Joniškio seniūnija</t>
  </si>
  <si>
    <t>Gataučių seniūnija</t>
  </si>
  <si>
    <t>Kriukų seniūnija</t>
  </si>
  <si>
    <t>Rudiškių seniūnija</t>
  </si>
  <si>
    <t>Saugėlaukio seniūnija</t>
  </si>
  <si>
    <t>Satkūnų seniūnija</t>
  </si>
  <si>
    <t>Skaistgirio seniūnija</t>
  </si>
  <si>
    <t>Žagarės seniūnija</t>
  </si>
  <si>
    <t>JONIŠKIO RAJONO SAVIVALDYBĖS 2016-2018 METŲ STRATEGINIS VEIKLOS PLANAS</t>
  </si>
  <si>
    <t>05 PROGRAMOS „SENIŪNIJŲ VEIKLOS UŽTIKRINIMAS“  STRATEGINIŲ IŠLAIDŲ IR PRODUKTO VERTINIMO KRITERIJŲ SUVESTINĖ</t>
  </si>
  <si>
    <t xml:space="preserve"> Skyriai ir į struktūrinius padalinius neįeinantys viešojo administravimo specialistai, atsakingi už priemonių vykdymą</t>
  </si>
  <si>
    <t>01Architektūros ir teritorijų planavimo skyrius                                                          
02 Buhalterinės apskaitos skyrius
03 Ekonominės plėtros ir investicijų skyrius
04 Finansų skyrius
05 Kultūros ir viešųjų ryšių skyrius
06 Kanceliarijos skyrius                                                                 07 Infrastruktūros skyrius                                                                                            08 Socialinės paramos ir sveikatos skyrius</t>
  </si>
  <si>
    <t xml:space="preserve">09 Švietimo ir sporto skyrius
10 Teisės ir metrikacijos skyrius
11 Vaiko teisių apsaugos skyrius 
12 Ūkio skyrius
13 Žemės ūkio skyrius
14 Joniškio seniūnija                                                                                                                                                                                                                  15 Žagarės seniūnija                                                                                                                                                                                                                   16 Skaistgirio seniūnija                                                                                                                                                                                                                                                                                                                      </t>
  </si>
  <si>
    <t xml:space="preserve">17 Gaižaičių seniūnija
18 Gataučių seniūnija
19 Kepalių seniūnija
20 Kriukų seniūnija
21 Rudiškių seniūnija                                                                                                                                                                                   22 Saugėlaukio seniūnija                                                               23 Satkūnų seniūnija                            </t>
  </si>
  <si>
    <t>09</t>
  </si>
  <si>
    <t>Seniūnijų vietinių iniciatyvų įgyvendinimas</t>
  </si>
  <si>
    <t>Įgyvendintų iniciatyvų skaičius</t>
  </si>
  <si>
    <t xml:space="preserve">                                                                                                                                                                 </t>
  </si>
</sst>
</file>

<file path=xl/styles.xml><?xml version="1.0" encoding="utf-8"?>
<styleSheet xmlns="http://schemas.openxmlformats.org/spreadsheetml/2006/main">
  <numFmts count="4">
    <numFmt numFmtId="43" formatCode="_-* #,##0.00\ _L_t_-;\-* #,##0.00\ _L_t_-;_-* &quot;-&quot;??\ _L_t_-;_-@_-"/>
    <numFmt numFmtId="164" formatCode="0.0"/>
    <numFmt numFmtId="165" formatCode="_-* #,##0.0\ _L_t_-;\-* #,##0.0\ _L_t_-;_-* &quot;-&quot;??\ _L_t_-;_-@_-"/>
    <numFmt numFmtId="166" formatCode="0.0_ ;\-0.0\ "/>
  </numFmts>
  <fonts count="22">
    <font>
      <sz val="10"/>
      <name val="Arial"/>
      <charset val="186"/>
    </font>
    <font>
      <sz val="10"/>
      <name val="Arial"/>
      <charset val="186"/>
    </font>
    <font>
      <sz val="8"/>
      <name val="Times New Roman"/>
      <family val="1"/>
    </font>
    <font>
      <sz val="9"/>
      <name val="Times New Roman"/>
      <family val="1"/>
    </font>
    <font>
      <sz val="8"/>
      <name val="Arial"/>
      <family val="2"/>
      <charset val="186"/>
    </font>
    <font>
      <sz val="8"/>
      <name val="Times New Roman"/>
      <family val="1"/>
      <charset val="186"/>
    </font>
    <font>
      <b/>
      <sz val="12"/>
      <name val="Times New Roman"/>
      <family val="1"/>
    </font>
    <font>
      <sz val="12"/>
      <name val="Times New Roman"/>
      <family val="1"/>
    </font>
    <font>
      <sz val="10"/>
      <name val="Arial"/>
      <family val="2"/>
      <charset val="186"/>
    </font>
    <font>
      <sz val="12"/>
      <name val="Times New Roman"/>
      <family val="1"/>
      <charset val="186"/>
    </font>
    <font>
      <b/>
      <sz val="12"/>
      <name val="Times New Roman"/>
      <family val="1"/>
      <charset val="186"/>
    </font>
    <font>
      <b/>
      <u/>
      <sz val="12"/>
      <name val="Times New Roman"/>
      <family val="1"/>
    </font>
    <font>
      <sz val="10"/>
      <name val="Arial"/>
      <family val="2"/>
      <charset val="186"/>
    </font>
    <font>
      <b/>
      <sz val="12"/>
      <name val="Calibri"/>
      <family val="2"/>
      <charset val="186"/>
    </font>
    <font>
      <sz val="14"/>
      <name val="Times New Roman"/>
      <family val="1"/>
    </font>
    <font>
      <b/>
      <sz val="10"/>
      <name val="Arial"/>
      <family val="2"/>
      <charset val="186"/>
    </font>
    <font>
      <sz val="11"/>
      <name val="Calibri"/>
      <family val="2"/>
      <charset val="186"/>
    </font>
    <font>
      <b/>
      <sz val="10"/>
      <name val="Times New Roman"/>
      <family val="1"/>
      <charset val="186"/>
    </font>
    <font>
      <sz val="12"/>
      <color theme="0"/>
      <name val="Times New Roman"/>
      <family val="1"/>
      <charset val="186"/>
    </font>
    <font>
      <sz val="10"/>
      <color rgb="FFFF0000"/>
      <name val="Arial"/>
      <family val="2"/>
      <charset val="186"/>
    </font>
    <font>
      <sz val="11"/>
      <color rgb="FF000000"/>
      <name val="Calibri"/>
      <family val="2"/>
      <charset val="186"/>
    </font>
    <font>
      <sz val="12"/>
      <color rgb="FFFF0000"/>
      <name val="Times New Roman"/>
      <family val="1"/>
      <charset val="186"/>
    </font>
  </fonts>
  <fills count="13">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14996795556505021"/>
        <bgColor indexed="64"/>
      </patternFill>
    </fill>
    <fill>
      <patternFill patternType="solid">
        <fgColor rgb="FFCCFFCC"/>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ck">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right/>
      <top style="medium">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n">
        <color indexed="64"/>
      </top>
      <bottom style="thin">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bottom/>
      <diagonal/>
    </border>
    <border>
      <left style="thin">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top style="thick">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544">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Border="1" applyAlignment="1">
      <alignment vertical="top"/>
    </xf>
    <xf numFmtId="0" fontId="3" fillId="2" borderId="0" xfId="0" applyFont="1" applyFill="1" applyAlignment="1">
      <alignment vertical="top"/>
    </xf>
    <xf numFmtId="0" fontId="5" fillId="0" borderId="0" xfId="0" applyFont="1" applyAlignment="1">
      <alignment vertical="top"/>
    </xf>
    <xf numFmtId="0" fontId="3" fillId="0" borderId="0" xfId="0" applyFont="1" applyFill="1" applyAlignment="1">
      <alignment vertical="top"/>
    </xf>
    <xf numFmtId="0" fontId="9" fillId="0" borderId="0" xfId="0" applyFont="1"/>
    <xf numFmtId="0" fontId="7" fillId="0" borderId="1" xfId="0" applyFont="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7" fillId="0" borderId="1" xfId="0" applyFont="1" applyBorder="1" applyAlignment="1">
      <alignment horizontal="center" vertical="center" textRotation="90"/>
    </xf>
    <xf numFmtId="0" fontId="7" fillId="3" borderId="2" xfId="0" applyFont="1" applyFill="1" applyBorder="1" applyAlignment="1">
      <alignment vertical="top"/>
    </xf>
    <xf numFmtId="0" fontId="7" fillId="0" borderId="3" xfId="0" applyFont="1" applyFill="1" applyBorder="1" applyAlignment="1">
      <alignment horizontal="center" vertical="center" wrapText="1"/>
    </xf>
    <xf numFmtId="0" fontId="7" fillId="0" borderId="4" xfId="0" applyFont="1" applyBorder="1" applyAlignment="1">
      <alignment horizontal="center" vertical="center" textRotation="90"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Border="1" applyAlignment="1">
      <alignment horizontal="center" vertical="top"/>
    </xf>
    <xf numFmtId="49" fontId="6" fillId="4" borderId="7" xfId="0" applyNumberFormat="1" applyFont="1" applyFill="1" applyBorder="1" applyAlignment="1">
      <alignment horizontal="center" vertical="top"/>
    </xf>
    <xf numFmtId="0" fontId="6" fillId="0" borderId="0" xfId="0" applyFont="1" applyFill="1" applyBorder="1" applyAlignment="1">
      <alignment horizontal="left" vertical="top"/>
    </xf>
    <xf numFmtId="0" fontId="7" fillId="3" borderId="8" xfId="0" applyFont="1" applyFill="1" applyBorder="1" applyAlignment="1">
      <alignment vertical="top"/>
    </xf>
    <xf numFmtId="49" fontId="6" fillId="0" borderId="9" xfId="0" applyNumberFormat="1" applyFont="1" applyFill="1" applyBorder="1" applyAlignment="1">
      <alignment horizontal="left" vertical="top" wrapText="1"/>
    </xf>
    <xf numFmtId="0" fontId="10" fillId="0" borderId="7" xfId="0" applyFont="1" applyFill="1" applyBorder="1" applyAlignment="1">
      <alignment horizontal="center" vertical="center" wrapText="1"/>
    </xf>
    <xf numFmtId="164" fontId="6" fillId="4" borderId="8" xfId="0" applyNumberFormat="1" applyFont="1" applyFill="1" applyBorder="1" applyAlignment="1">
      <alignment horizontal="center" vertical="center"/>
    </xf>
    <xf numFmtId="164" fontId="6" fillId="3" borderId="10"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top"/>
    </xf>
    <xf numFmtId="49" fontId="6" fillId="0" borderId="0" xfId="0" applyNumberFormat="1" applyFont="1" applyFill="1" applyBorder="1" applyAlignment="1">
      <alignment horizontal="right" vertical="top"/>
    </xf>
    <xf numFmtId="49" fontId="10" fillId="0" borderId="0" xfId="0" applyNumberFormat="1" applyFont="1" applyFill="1" applyBorder="1" applyAlignment="1">
      <alignment horizontal="right" vertical="top"/>
    </xf>
    <xf numFmtId="164" fontId="6" fillId="0" borderId="0" xfId="0" applyNumberFormat="1" applyFont="1" applyFill="1" applyBorder="1" applyAlignment="1">
      <alignment horizontal="center" vertical="center"/>
    </xf>
    <xf numFmtId="0" fontId="7" fillId="0" borderId="0" xfId="0" applyFont="1" applyFill="1" applyBorder="1" applyAlignment="1">
      <alignment vertical="top"/>
    </xf>
    <xf numFmtId="164" fontId="6" fillId="3" borderId="2" xfId="0" applyNumberFormat="1" applyFont="1" applyFill="1" applyBorder="1" applyAlignment="1">
      <alignment horizontal="center" vertical="center"/>
    </xf>
    <xf numFmtId="49" fontId="6" fillId="4" borderId="11" xfId="0" applyNumberFormat="1" applyFont="1" applyFill="1" applyBorder="1" applyAlignment="1">
      <alignment horizontal="center" vertical="top"/>
    </xf>
    <xf numFmtId="0" fontId="9" fillId="0" borderId="0" xfId="2" applyNumberFormat="1" applyFont="1" applyAlignment="1">
      <alignment vertical="top" wrapText="1"/>
    </xf>
    <xf numFmtId="0" fontId="9" fillId="7" borderId="6" xfId="0" applyFont="1" applyFill="1" applyBorder="1" applyAlignment="1">
      <alignment horizontal="center" vertical="center"/>
    </xf>
    <xf numFmtId="164" fontId="9" fillId="7" borderId="12" xfId="0" applyNumberFormat="1" applyFont="1" applyFill="1" applyBorder="1" applyAlignment="1">
      <alignment horizontal="center" vertical="center"/>
    </xf>
    <xf numFmtId="164" fontId="9" fillId="7" borderId="13" xfId="0" applyNumberFormat="1" applyFont="1" applyFill="1" applyBorder="1" applyAlignment="1">
      <alignment horizontal="center" vertical="center"/>
    </xf>
    <xf numFmtId="164" fontId="9" fillId="7" borderId="14" xfId="0" applyNumberFormat="1" applyFont="1" applyFill="1" applyBorder="1" applyAlignment="1">
      <alignment horizontal="center" vertical="center"/>
    </xf>
    <xf numFmtId="164" fontId="9" fillId="7" borderId="15" xfId="0" applyNumberFormat="1" applyFont="1" applyFill="1" applyBorder="1" applyAlignment="1">
      <alignment horizontal="center" vertical="center"/>
    </xf>
    <xf numFmtId="164" fontId="9" fillId="7" borderId="16" xfId="0" applyNumberFormat="1" applyFont="1" applyFill="1" applyBorder="1" applyAlignment="1">
      <alignment horizontal="center" vertical="center"/>
    </xf>
    <xf numFmtId="0" fontId="7" fillId="7" borderId="12" xfId="0" applyFont="1" applyFill="1" applyBorder="1" applyAlignment="1">
      <alignment horizontal="center" vertical="top"/>
    </xf>
    <xf numFmtId="0" fontId="7" fillId="7" borderId="13" xfId="0" applyFont="1" applyFill="1" applyBorder="1" applyAlignment="1">
      <alignment horizontal="center" vertical="top"/>
    </xf>
    <xf numFmtId="0" fontId="9" fillId="7" borderId="3" xfId="0" applyFont="1" applyFill="1" applyBorder="1" applyAlignment="1">
      <alignment horizontal="center" vertical="center"/>
    </xf>
    <xf numFmtId="164" fontId="9" fillId="7" borderId="17" xfId="0" applyNumberFormat="1" applyFont="1" applyFill="1" applyBorder="1" applyAlignment="1">
      <alignment horizontal="center" vertical="center"/>
    </xf>
    <xf numFmtId="164" fontId="9" fillId="7" borderId="18" xfId="0" applyNumberFormat="1" applyFont="1" applyFill="1" applyBorder="1" applyAlignment="1">
      <alignment horizontal="center" vertical="center"/>
    </xf>
    <xf numFmtId="164" fontId="9" fillId="7" borderId="19" xfId="0" applyNumberFormat="1" applyFont="1" applyFill="1" applyBorder="1" applyAlignment="1">
      <alignment horizontal="center" vertical="center"/>
    </xf>
    <xf numFmtId="164" fontId="9" fillId="7" borderId="20" xfId="0" applyNumberFormat="1" applyFont="1" applyFill="1" applyBorder="1" applyAlignment="1">
      <alignment horizontal="center" vertical="center"/>
    </xf>
    <xf numFmtId="164" fontId="9" fillId="7" borderId="21" xfId="0" applyNumberFormat="1" applyFont="1" applyFill="1" applyBorder="1" applyAlignment="1">
      <alignment horizontal="center" vertical="center"/>
    </xf>
    <xf numFmtId="0" fontId="7" fillId="7" borderId="17" xfId="0" applyFont="1" applyFill="1" applyBorder="1" applyAlignment="1">
      <alignment horizontal="center" vertical="top"/>
    </xf>
    <xf numFmtId="0" fontId="7" fillId="7" borderId="18" xfId="0" applyFont="1" applyFill="1" applyBorder="1" applyAlignment="1">
      <alignment horizontal="center" vertical="top"/>
    </xf>
    <xf numFmtId="0" fontId="9" fillId="7" borderId="5" xfId="0" applyFont="1" applyFill="1" applyBorder="1" applyAlignment="1">
      <alignment horizontal="center" vertical="center"/>
    </xf>
    <xf numFmtId="164" fontId="9" fillId="7" borderId="22" xfId="0" applyNumberFormat="1" applyFont="1" applyFill="1" applyBorder="1" applyAlignment="1">
      <alignment horizontal="center" vertical="center"/>
    </xf>
    <xf numFmtId="164" fontId="9" fillId="7" borderId="23" xfId="0" applyNumberFormat="1" applyFont="1" applyFill="1" applyBorder="1" applyAlignment="1">
      <alignment horizontal="center" vertical="center"/>
    </xf>
    <xf numFmtId="164" fontId="9" fillId="7" borderId="24" xfId="0" applyNumberFormat="1" applyFont="1" applyFill="1" applyBorder="1" applyAlignment="1">
      <alignment horizontal="center" vertical="center"/>
    </xf>
    <xf numFmtId="164" fontId="9" fillId="7" borderId="25" xfId="0" applyNumberFormat="1" applyFont="1" applyFill="1" applyBorder="1" applyAlignment="1">
      <alignment horizontal="center" vertical="center"/>
    </xf>
    <xf numFmtId="164" fontId="6" fillId="7" borderId="18" xfId="0" applyNumberFormat="1" applyFont="1" applyFill="1" applyBorder="1" applyAlignment="1">
      <alignment horizontal="center" vertical="center"/>
    </xf>
    <xf numFmtId="164" fontId="6" fillId="7" borderId="19" xfId="0" applyNumberFormat="1" applyFont="1" applyFill="1" applyBorder="1" applyAlignment="1">
      <alignment horizontal="center" vertical="center"/>
    </xf>
    <xf numFmtId="164" fontId="10" fillId="7" borderId="19" xfId="0" applyNumberFormat="1" applyFont="1" applyFill="1" applyBorder="1" applyAlignment="1">
      <alignment horizontal="center" vertical="center"/>
    </xf>
    <xf numFmtId="0" fontId="7" fillId="7" borderId="26" xfId="0" applyFont="1" applyFill="1" applyBorder="1" applyAlignment="1">
      <alignment horizontal="center" vertical="top"/>
    </xf>
    <xf numFmtId="0" fontId="7" fillId="7" borderId="22" xfId="0" applyFont="1" applyFill="1" applyBorder="1" applyAlignment="1">
      <alignment horizontal="center" vertical="top"/>
    </xf>
    <xf numFmtId="0" fontId="7"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top"/>
    </xf>
    <xf numFmtId="49" fontId="6" fillId="7" borderId="9" xfId="0" applyNumberFormat="1" applyFont="1" applyFill="1" applyBorder="1" applyAlignment="1">
      <alignment horizontal="left" vertical="top" wrapText="1"/>
    </xf>
    <xf numFmtId="0" fontId="10" fillId="7" borderId="7" xfId="0" applyFont="1" applyFill="1" applyBorder="1" applyAlignment="1">
      <alignment horizontal="center" vertical="center" wrapText="1"/>
    </xf>
    <xf numFmtId="164" fontId="9" fillId="7" borderId="27" xfId="0" applyNumberFormat="1" applyFont="1" applyFill="1" applyBorder="1" applyAlignment="1">
      <alignment horizontal="center" vertical="center"/>
    </xf>
    <xf numFmtId="164" fontId="9" fillId="7" borderId="26" xfId="0" applyNumberFormat="1" applyFont="1" applyFill="1" applyBorder="1" applyAlignment="1">
      <alignment horizontal="center" vertical="center"/>
    </xf>
    <xf numFmtId="164" fontId="7" fillId="7" borderId="12" xfId="0" applyNumberFormat="1" applyFont="1" applyFill="1" applyBorder="1" applyAlignment="1">
      <alignment horizontal="center" vertical="top"/>
    </xf>
    <xf numFmtId="2" fontId="7" fillId="7" borderId="12" xfId="0" applyNumberFormat="1" applyFont="1" applyFill="1" applyBorder="1" applyAlignment="1">
      <alignment horizontal="center" vertical="top"/>
    </xf>
    <xf numFmtId="2" fontId="7" fillId="7" borderId="13" xfId="0" applyNumberFormat="1" applyFont="1" applyFill="1" applyBorder="1" applyAlignment="1">
      <alignment horizontal="center" vertical="top"/>
    </xf>
    <xf numFmtId="49" fontId="6" fillId="7" borderId="28" xfId="0" applyNumberFormat="1" applyFont="1" applyFill="1" applyBorder="1" applyAlignment="1">
      <alignment horizontal="center" vertical="top"/>
    </xf>
    <xf numFmtId="0" fontId="7" fillId="7" borderId="29" xfId="0" applyFont="1" applyFill="1" applyBorder="1" applyAlignment="1">
      <alignment horizontal="center" vertical="center"/>
    </xf>
    <xf numFmtId="0" fontId="9" fillId="7" borderId="29" xfId="0" applyFont="1" applyFill="1" applyBorder="1" applyAlignment="1">
      <alignment horizontal="center" vertical="center"/>
    </xf>
    <xf numFmtId="164" fontId="9" fillId="7" borderId="30" xfId="0" applyNumberFormat="1" applyFont="1" applyFill="1" applyBorder="1" applyAlignment="1">
      <alignment horizontal="center" vertical="center"/>
    </xf>
    <xf numFmtId="164" fontId="9" fillId="7" borderId="31" xfId="0" applyNumberFormat="1" applyFont="1" applyFill="1" applyBorder="1" applyAlignment="1">
      <alignment horizontal="center" vertical="center"/>
    </xf>
    <xf numFmtId="164" fontId="10" fillId="7" borderId="31" xfId="0" applyNumberFormat="1" applyFont="1" applyFill="1" applyBorder="1" applyAlignment="1">
      <alignment horizontal="center" vertical="center"/>
    </xf>
    <xf numFmtId="164" fontId="9" fillId="7" borderId="32" xfId="0" applyNumberFormat="1" applyFont="1" applyFill="1" applyBorder="1" applyAlignment="1">
      <alignment horizontal="center" vertical="center"/>
    </xf>
    <xf numFmtId="164" fontId="9" fillId="7"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top"/>
    </xf>
    <xf numFmtId="164" fontId="7" fillId="7" borderId="31" xfId="0" applyNumberFormat="1" applyFont="1" applyFill="1" applyBorder="1" applyAlignment="1">
      <alignment horizontal="center" vertical="top"/>
    </xf>
    <xf numFmtId="0" fontId="7" fillId="7" borderId="3" xfId="0" applyFont="1" applyFill="1" applyBorder="1" applyAlignment="1">
      <alignment horizontal="center" vertical="center"/>
    </xf>
    <xf numFmtId="164" fontId="9" fillId="7" borderId="33" xfId="0" applyNumberFormat="1" applyFont="1" applyFill="1" applyBorder="1" applyAlignment="1">
      <alignment horizontal="center" vertical="center"/>
    </xf>
    <xf numFmtId="164" fontId="10" fillId="7" borderId="18" xfId="0" applyNumberFormat="1" applyFont="1" applyFill="1" applyBorder="1" applyAlignment="1">
      <alignment horizontal="center" vertical="center"/>
    </xf>
    <xf numFmtId="164" fontId="9" fillId="7" borderId="34" xfId="0" applyNumberFormat="1" applyFont="1" applyFill="1" applyBorder="1" applyAlignment="1">
      <alignment horizontal="center" vertical="center"/>
    </xf>
    <xf numFmtId="164" fontId="9" fillId="7" borderId="35" xfId="0" applyNumberFormat="1" applyFont="1" applyFill="1" applyBorder="1" applyAlignment="1">
      <alignment horizontal="center" vertical="center"/>
    </xf>
    <xf numFmtId="164" fontId="7" fillId="7" borderId="33" xfId="0" applyNumberFormat="1" applyFont="1" applyFill="1" applyBorder="1" applyAlignment="1">
      <alignment horizontal="center" vertical="top"/>
    </xf>
    <xf numFmtId="164" fontId="7" fillId="7" borderId="18" xfId="0" applyNumberFormat="1" applyFont="1" applyFill="1" applyBorder="1" applyAlignment="1">
      <alignment horizontal="center" vertical="top"/>
    </xf>
    <xf numFmtId="164" fontId="7" fillId="7" borderId="36" xfId="0" applyNumberFormat="1" applyFont="1" applyFill="1" applyBorder="1" applyAlignment="1">
      <alignment horizontal="center" vertical="top"/>
    </xf>
    <xf numFmtId="0" fontId="7" fillId="7" borderId="11" xfId="0" applyFont="1" applyFill="1" applyBorder="1" applyAlignment="1">
      <alignment horizontal="center" vertical="top"/>
    </xf>
    <xf numFmtId="0" fontId="7" fillId="7" borderId="16" xfId="0" applyFont="1" applyFill="1" applyBorder="1" applyAlignment="1">
      <alignment horizontal="center" vertical="top"/>
    </xf>
    <xf numFmtId="0" fontId="7" fillId="7" borderId="20" xfId="0" applyFont="1" applyFill="1" applyBorder="1" applyAlignment="1">
      <alignment horizontal="center" vertical="top"/>
    </xf>
    <xf numFmtId="0" fontId="7" fillId="7" borderId="29" xfId="0" applyFont="1" applyFill="1" applyBorder="1" applyAlignment="1">
      <alignment horizontal="center" vertical="top"/>
    </xf>
    <xf numFmtId="0" fontId="7" fillId="7" borderId="37" xfId="0" applyFont="1" applyFill="1" applyBorder="1" applyAlignment="1">
      <alignment horizontal="center" vertical="top"/>
    </xf>
    <xf numFmtId="164" fontId="9" fillId="8" borderId="13" xfId="0" applyNumberFormat="1" applyFont="1" applyFill="1" applyBorder="1" applyAlignment="1">
      <alignment horizontal="center" vertical="center"/>
    </xf>
    <xf numFmtId="164" fontId="9" fillId="8" borderId="15" xfId="0" applyNumberFormat="1" applyFont="1" applyFill="1" applyBorder="1" applyAlignment="1">
      <alignment horizontal="center" vertical="center"/>
    </xf>
    <xf numFmtId="164" fontId="9" fillId="8" borderId="20" xfId="0" applyNumberFormat="1" applyFont="1" applyFill="1" applyBorder="1" applyAlignment="1">
      <alignment horizontal="center" vertical="center"/>
    </xf>
    <xf numFmtId="164" fontId="9" fillId="8" borderId="18" xfId="0" applyNumberFormat="1" applyFont="1" applyFill="1" applyBorder="1" applyAlignment="1">
      <alignment horizontal="center" vertical="center"/>
    </xf>
    <xf numFmtId="164" fontId="9" fillId="8" borderId="21" xfId="0" applyNumberFormat="1" applyFont="1" applyFill="1" applyBorder="1" applyAlignment="1">
      <alignment horizontal="center" vertical="center"/>
    </xf>
    <xf numFmtId="164" fontId="9" fillId="8" borderId="22" xfId="0" applyNumberFormat="1" applyFont="1" applyFill="1" applyBorder="1" applyAlignment="1">
      <alignment horizontal="center" vertical="center"/>
    </xf>
    <xf numFmtId="164" fontId="9" fillId="8" borderId="25" xfId="0" applyNumberFormat="1" applyFont="1" applyFill="1" applyBorder="1" applyAlignment="1">
      <alignment horizontal="center" vertical="center"/>
    </xf>
    <xf numFmtId="164" fontId="10" fillId="8" borderId="38" xfId="0" applyNumberFormat="1" applyFont="1" applyFill="1" applyBorder="1" applyAlignment="1">
      <alignment horizontal="center" vertical="center"/>
    </xf>
    <xf numFmtId="164" fontId="10" fillId="8" borderId="39" xfId="0" applyNumberFormat="1" applyFont="1" applyFill="1" applyBorder="1" applyAlignment="1">
      <alignment horizontal="center" vertical="center"/>
    </xf>
    <xf numFmtId="164" fontId="10" fillId="8" borderId="40" xfId="0" applyNumberFormat="1" applyFont="1" applyFill="1" applyBorder="1" applyAlignment="1">
      <alignment horizontal="center" vertical="center"/>
    </xf>
    <xf numFmtId="0" fontId="10" fillId="8" borderId="41" xfId="0" applyFont="1" applyFill="1" applyBorder="1" applyAlignment="1">
      <alignment horizontal="center" vertical="center"/>
    </xf>
    <xf numFmtId="0" fontId="10" fillId="8" borderId="39" xfId="0" applyFont="1" applyFill="1" applyBorder="1" applyAlignment="1">
      <alignment horizontal="center" vertical="top"/>
    </xf>
    <xf numFmtId="0" fontId="10" fillId="8" borderId="42" xfId="0" applyFont="1" applyFill="1" applyBorder="1" applyAlignment="1">
      <alignment horizontal="center" vertical="top"/>
    </xf>
    <xf numFmtId="164" fontId="10" fillId="8" borderId="43" xfId="0" applyNumberFormat="1" applyFont="1" applyFill="1" applyBorder="1" applyAlignment="1">
      <alignment horizontal="center" vertical="center"/>
    </xf>
    <xf numFmtId="164" fontId="10" fillId="8" borderId="42" xfId="0" applyNumberFormat="1" applyFont="1" applyFill="1" applyBorder="1" applyAlignment="1">
      <alignment horizontal="center" vertical="center"/>
    </xf>
    <xf numFmtId="0" fontId="6" fillId="8" borderId="39" xfId="0" applyFont="1" applyFill="1" applyBorder="1" applyAlignment="1">
      <alignment horizontal="center" vertical="top"/>
    </xf>
    <xf numFmtId="0" fontId="6" fillId="8" borderId="43" xfId="0" applyFont="1" applyFill="1" applyBorder="1" applyAlignment="1">
      <alignment horizontal="center" vertical="center"/>
    </xf>
    <xf numFmtId="164" fontId="9" fillId="8" borderId="44" xfId="0" applyNumberFormat="1" applyFont="1" applyFill="1" applyBorder="1" applyAlignment="1">
      <alignment horizontal="center" vertical="center"/>
    </xf>
    <xf numFmtId="164" fontId="9" fillId="8" borderId="33" xfId="0" applyNumberFormat="1" applyFont="1" applyFill="1" applyBorder="1" applyAlignment="1">
      <alignment horizontal="center" vertical="center"/>
    </xf>
    <xf numFmtId="164" fontId="9" fillId="8" borderId="45" xfId="0" applyNumberFormat="1" applyFont="1" applyFill="1" applyBorder="1" applyAlignment="1">
      <alignment horizontal="center" vertical="center"/>
    </xf>
    <xf numFmtId="164" fontId="6" fillId="9" borderId="46" xfId="0" applyNumberFormat="1" applyFont="1" applyFill="1" applyBorder="1" applyAlignment="1">
      <alignment horizontal="center" vertical="center" wrapText="1"/>
    </xf>
    <xf numFmtId="164" fontId="9" fillId="8" borderId="12" xfId="0" applyNumberFormat="1" applyFont="1" applyFill="1" applyBorder="1" applyAlignment="1">
      <alignment horizontal="center" vertical="center"/>
    </xf>
    <xf numFmtId="164" fontId="10" fillId="8" borderId="45" xfId="0" applyNumberFormat="1" applyFont="1" applyFill="1" applyBorder="1" applyAlignment="1">
      <alignment horizontal="center" vertical="center"/>
    </xf>
    <xf numFmtId="164" fontId="10" fillId="8" borderId="26" xfId="0" applyNumberFormat="1" applyFont="1" applyFill="1" applyBorder="1" applyAlignment="1">
      <alignment horizontal="center" vertical="center"/>
    </xf>
    <xf numFmtId="164" fontId="10" fillId="8" borderId="47" xfId="0" applyNumberFormat="1" applyFont="1" applyFill="1" applyBorder="1" applyAlignment="1">
      <alignment horizontal="center" vertical="center"/>
    </xf>
    <xf numFmtId="0" fontId="10" fillId="8" borderId="5" xfId="0" applyFont="1" applyFill="1" applyBorder="1" applyAlignment="1">
      <alignment horizontal="center" vertical="center"/>
    </xf>
    <xf numFmtId="164" fontId="9" fillId="8" borderId="30" xfId="0" applyNumberFormat="1" applyFont="1" applyFill="1" applyBorder="1" applyAlignment="1">
      <alignment horizontal="center" vertical="center"/>
    </xf>
    <xf numFmtId="164" fontId="9" fillId="8" borderId="31" xfId="0" applyNumberFormat="1" applyFont="1" applyFill="1" applyBorder="1" applyAlignment="1">
      <alignment horizontal="center" vertical="center"/>
    </xf>
    <xf numFmtId="164" fontId="9" fillId="8" borderId="32" xfId="0" applyNumberFormat="1" applyFont="1" applyFill="1" applyBorder="1" applyAlignment="1">
      <alignment horizontal="center" vertical="center"/>
    </xf>
    <xf numFmtId="164" fontId="9" fillId="8" borderId="34" xfId="0" applyNumberFormat="1" applyFont="1" applyFill="1" applyBorder="1" applyAlignment="1">
      <alignment horizontal="center" vertical="center"/>
    </xf>
    <xf numFmtId="164" fontId="9" fillId="8" borderId="35" xfId="0" applyNumberFormat="1" applyFont="1" applyFill="1" applyBorder="1" applyAlignment="1">
      <alignment horizontal="center" vertical="center"/>
    </xf>
    <xf numFmtId="164" fontId="10" fillId="8" borderId="48" xfId="0" applyNumberFormat="1" applyFont="1" applyFill="1" applyBorder="1" applyAlignment="1">
      <alignment horizontal="center" vertical="center"/>
    </xf>
    <xf numFmtId="164" fontId="10" fillId="8" borderId="49" xfId="0" applyNumberFormat="1" applyFont="1" applyFill="1" applyBorder="1" applyAlignment="1">
      <alignment horizontal="center" vertical="center"/>
    </xf>
    <xf numFmtId="164" fontId="10" fillId="8" borderId="28" xfId="0" applyNumberFormat="1" applyFont="1" applyFill="1" applyBorder="1" applyAlignment="1">
      <alignment horizontal="center" vertical="center"/>
    </xf>
    <xf numFmtId="0" fontId="10" fillId="8" borderId="11" xfId="0" applyFont="1" applyFill="1" applyBorder="1" applyAlignment="1">
      <alignment horizontal="center" vertical="center"/>
    </xf>
    <xf numFmtId="164" fontId="10" fillId="8" borderId="43" xfId="0" applyNumberFormat="1" applyFont="1" applyFill="1" applyBorder="1" applyAlignment="1">
      <alignment horizontal="center" vertical="top"/>
    </xf>
    <xf numFmtId="164" fontId="10" fillId="8" borderId="42" xfId="0" applyNumberFormat="1" applyFont="1" applyFill="1" applyBorder="1" applyAlignment="1">
      <alignment horizontal="center" vertical="top"/>
    </xf>
    <xf numFmtId="164" fontId="6" fillId="9" borderId="8" xfId="0" applyNumberFormat="1" applyFont="1" applyFill="1" applyBorder="1" applyAlignment="1">
      <alignment horizontal="center" vertical="center" wrapText="1"/>
    </xf>
    <xf numFmtId="0" fontId="10" fillId="0" borderId="0" xfId="2" applyNumberFormat="1" applyFont="1" applyAlignment="1">
      <alignment horizontal="left" vertical="top" wrapText="1"/>
    </xf>
    <xf numFmtId="0" fontId="9" fillId="0" borderId="0" xfId="2" applyFont="1" applyAlignment="1">
      <alignment horizontal="left" vertical="top"/>
    </xf>
    <xf numFmtId="0" fontId="9" fillId="0" borderId="0" xfId="2" applyFont="1" applyAlignment="1">
      <alignment vertical="top"/>
    </xf>
    <xf numFmtId="49" fontId="9" fillId="0" borderId="0" xfId="2" applyNumberFormat="1" applyFont="1" applyFill="1" applyBorder="1" applyAlignment="1">
      <alignment horizontal="right" vertical="top"/>
    </xf>
    <xf numFmtId="49" fontId="9" fillId="0" borderId="0" xfId="2" applyNumberFormat="1" applyFont="1" applyFill="1" applyBorder="1" applyAlignment="1">
      <alignment horizontal="left" vertical="top"/>
    </xf>
    <xf numFmtId="49" fontId="9" fillId="0" borderId="0" xfId="2" applyNumberFormat="1" applyFont="1" applyFill="1" applyBorder="1" applyAlignment="1">
      <alignment horizontal="center" vertical="center"/>
    </xf>
    <xf numFmtId="49" fontId="10" fillId="0" borderId="0" xfId="2" applyNumberFormat="1" applyFont="1" applyFill="1" applyBorder="1" applyAlignment="1">
      <alignment horizontal="right" vertical="top"/>
    </xf>
    <xf numFmtId="164" fontId="10" fillId="0" borderId="0" xfId="2" applyNumberFormat="1" applyFont="1" applyFill="1" applyBorder="1" applyAlignment="1">
      <alignment horizontal="center" vertical="top"/>
    </xf>
    <xf numFmtId="164" fontId="10" fillId="0" borderId="0" xfId="2" applyNumberFormat="1" applyFont="1" applyFill="1" applyBorder="1" applyAlignment="1">
      <alignment horizontal="right" vertical="top"/>
    </xf>
    <xf numFmtId="0" fontId="9" fillId="0" borderId="0" xfId="0" applyFont="1" applyAlignment="1">
      <alignment vertical="top"/>
    </xf>
    <xf numFmtId="164" fontId="9" fillId="0" borderId="14" xfId="0" applyNumberFormat="1" applyFont="1" applyFill="1" applyBorder="1" applyAlignment="1">
      <alignment horizontal="center" vertical="center"/>
    </xf>
    <xf numFmtId="164" fontId="9" fillId="0" borderId="19" xfId="0" applyNumberFormat="1" applyFont="1" applyFill="1" applyBorder="1" applyAlignment="1">
      <alignment horizontal="center" vertical="center"/>
    </xf>
    <xf numFmtId="164" fontId="9" fillId="0" borderId="23" xfId="0" applyNumberFormat="1" applyFont="1" applyFill="1" applyBorder="1" applyAlignment="1">
      <alignment horizontal="center" vertical="center"/>
    </xf>
    <xf numFmtId="0" fontId="9" fillId="0" borderId="0" xfId="2" applyFont="1" applyBorder="1" applyAlignment="1">
      <alignment horizontal="left" vertical="top"/>
    </xf>
    <xf numFmtId="164" fontId="9" fillId="7" borderId="44" xfId="0" applyNumberFormat="1" applyFont="1" applyFill="1" applyBorder="1" applyAlignment="1">
      <alignment horizontal="center" vertical="center"/>
    </xf>
    <xf numFmtId="164" fontId="9" fillId="7" borderId="45" xfId="0" applyNumberFormat="1" applyFont="1" applyFill="1" applyBorder="1" applyAlignment="1">
      <alignment horizontal="center" vertical="center"/>
    </xf>
    <xf numFmtId="164" fontId="18" fillId="7" borderId="13" xfId="0" applyNumberFormat="1" applyFont="1" applyFill="1" applyBorder="1" applyAlignment="1">
      <alignment horizontal="center" vertical="center"/>
    </xf>
    <xf numFmtId="164" fontId="18" fillId="7" borderId="18" xfId="0" applyNumberFormat="1" applyFont="1" applyFill="1" applyBorder="1" applyAlignment="1">
      <alignment horizontal="center" vertical="center"/>
    </xf>
    <xf numFmtId="164" fontId="18" fillId="7" borderId="22" xfId="0" applyNumberFormat="1" applyFont="1" applyFill="1" applyBorder="1" applyAlignment="1">
      <alignment horizontal="center" vertical="center"/>
    </xf>
    <xf numFmtId="164" fontId="9" fillId="7" borderId="50" xfId="0" applyNumberFormat="1" applyFont="1" applyFill="1" applyBorder="1" applyAlignment="1">
      <alignment horizontal="center" vertical="center"/>
    </xf>
    <xf numFmtId="164" fontId="9" fillId="10" borderId="50" xfId="0" applyNumberFormat="1" applyFont="1" applyFill="1" applyBorder="1" applyAlignment="1">
      <alignment horizontal="center" vertical="center"/>
    </xf>
    <xf numFmtId="164" fontId="9" fillId="10" borderId="33" xfId="0" applyNumberFormat="1" applyFont="1" applyFill="1" applyBorder="1" applyAlignment="1">
      <alignment horizontal="center" vertical="center"/>
    </xf>
    <xf numFmtId="164" fontId="9" fillId="10" borderId="45" xfId="0" applyNumberFormat="1" applyFont="1" applyFill="1" applyBorder="1" applyAlignment="1">
      <alignment horizontal="center" vertical="center"/>
    </xf>
    <xf numFmtId="0" fontId="7" fillId="7" borderId="51" xfId="0" applyFont="1" applyFill="1" applyBorder="1" applyAlignment="1">
      <alignment horizontal="center" vertical="top"/>
    </xf>
    <xf numFmtId="0" fontId="7" fillId="7" borderId="52" xfId="0" applyFont="1" applyFill="1" applyBorder="1" applyAlignment="1">
      <alignment horizontal="center" vertical="top"/>
    </xf>
    <xf numFmtId="164" fontId="7" fillId="7" borderId="37" xfId="0" applyNumberFormat="1" applyFont="1" applyFill="1" applyBorder="1" applyAlignment="1">
      <alignment horizontal="center" vertical="top"/>
    </xf>
    <xf numFmtId="164" fontId="7" fillId="7" borderId="53" xfId="0" applyNumberFormat="1" applyFont="1" applyFill="1" applyBorder="1" applyAlignment="1">
      <alignment horizontal="center" vertical="top"/>
    </xf>
    <xf numFmtId="0" fontId="7" fillId="7" borderId="53" xfId="0" applyFont="1" applyFill="1" applyBorder="1" applyAlignment="1">
      <alignment horizontal="center" vertical="top"/>
    </xf>
    <xf numFmtId="2" fontId="6" fillId="8" borderId="54" xfId="0" applyNumberFormat="1" applyFont="1" applyFill="1" applyBorder="1" applyAlignment="1">
      <alignment horizontal="center" vertical="top"/>
    </xf>
    <xf numFmtId="49" fontId="6" fillId="3" borderId="8" xfId="0" applyNumberFormat="1" applyFont="1" applyFill="1" applyBorder="1" applyAlignment="1">
      <alignment horizontal="center" vertical="top"/>
    </xf>
    <xf numFmtId="2" fontId="7" fillId="7" borderId="16" xfId="0" applyNumberFormat="1" applyFont="1" applyFill="1" applyBorder="1" applyAlignment="1">
      <alignment horizontal="center" vertical="top"/>
    </xf>
    <xf numFmtId="2" fontId="7" fillId="7" borderId="51" xfId="0" applyNumberFormat="1" applyFont="1" applyFill="1" applyBorder="1" applyAlignment="1">
      <alignment horizontal="center" vertical="top"/>
    </xf>
    <xf numFmtId="2" fontId="7" fillId="7" borderId="52" xfId="0" applyNumberFormat="1" applyFont="1" applyFill="1" applyBorder="1" applyAlignment="1">
      <alignment horizontal="center" vertical="top"/>
    </xf>
    <xf numFmtId="2" fontId="7" fillId="7" borderId="37" xfId="0" applyNumberFormat="1" applyFont="1" applyFill="1" applyBorder="1" applyAlignment="1">
      <alignment horizontal="center" vertical="top"/>
    </xf>
    <xf numFmtId="2" fontId="7" fillId="7" borderId="15" xfId="0" applyNumberFormat="1" applyFont="1" applyFill="1" applyBorder="1" applyAlignment="1">
      <alignment horizontal="center" vertical="top"/>
    </xf>
    <xf numFmtId="2" fontId="9" fillId="7" borderId="37" xfId="0" applyNumberFormat="1" applyFont="1" applyFill="1" applyBorder="1" applyAlignment="1">
      <alignment horizontal="center" vertical="top"/>
    </xf>
    <xf numFmtId="2" fontId="7" fillId="7" borderId="53" xfId="0" applyNumberFormat="1" applyFont="1" applyFill="1" applyBorder="1" applyAlignment="1">
      <alignment horizontal="center" vertical="top"/>
    </xf>
    <xf numFmtId="2" fontId="10" fillId="8" borderId="55" xfId="0" applyNumberFormat="1" applyFont="1" applyFill="1" applyBorder="1" applyAlignment="1">
      <alignment horizontal="center" vertical="top"/>
    </xf>
    <xf numFmtId="2" fontId="10" fillId="8" borderId="49" xfId="0" applyNumberFormat="1" applyFont="1" applyFill="1" applyBorder="1" applyAlignment="1">
      <alignment horizontal="center" vertical="top"/>
    </xf>
    <xf numFmtId="2" fontId="10" fillId="8" borderId="56" xfId="0" applyNumberFormat="1" applyFont="1" applyFill="1" applyBorder="1" applyAlignment="1">
      <alignment horizontal="center" vertical="top"/>
    </xf>
    <xf numFmtId="164" fontId="9" fillId="8" borderId="50" xfId="0" applyNumberFormat="1" applyFont="1" applyFill="1" applyBorder="1" applyAlignment="1">
      <alignment horizontal="center" vertical="center"/>
    </xf>
    <xf numFmtId="165" fontId="9" fillId="7" borderId="17" xfId="1" applyNumberFormat="1" applyFont="1" applyFill="1" applyBorder="1" applyAlignment="1">
      <alignment horizontal="center" vertical="center"/>
    </xf>
    <xf numFmtId="0" fontId="7" fillId="7" borderId="15" xfId="0" applyFont="1" applyFill="1" applyBorder="1" applyAlignment="1">
      <alignment horizontal="center" vertical="top"/>
    </xf>
    <xf numFmtId="0" fontId="6" fillId="8" borderId="55" xfId="0" applyFont="1" applyFill="1" applyBorder="1" applyAlignment="1">
      <alignment horizontal="center" vertical="top"/>
    </xf>
    <xf numFmtId="0" fontId="6" fillId="8" borderId="57" xfId="0" applyFont="1" applyFill="1" applyBorder="1" applyAlignment="1">
      <alignment horizontal="center" vertical="top"/>
    </xf>
    <xf numFmtId="0" fontId="6" fillId="8" borderId="56" xfId="0" applyFont="1" applyFill="1" applyBorder="1" applyAlignment="1">
      <alignment horizontal="center" vertical="top"/>
    </xf>
    <xf numFmtId="0" fontId="7" fillId="0" borderId="58" xfId="0" applyFont="1" applyBorder="1" applyAlignment="1">
      <alignment horizontal="center" vertical="center" textRotation="90"/>
    </xf>
    <xf numFmtId="0" fontId="6" fillId="3" borderId="59" xfId="0" applyNumberFormat="1" applyFont="1" applyFill="1" applyBorder="1" applyAlignment="1">
      <alignment horizontal="center" vertical="top" wrapText="1"/>
    </xf>
    <xf numFmtId="0" fontId="6" fillId="3" borderId="9" xfId="0" applyFont="1" applyFill="1" applyBorder="1" applyAlignment="1">
      <alignment horizontal="left" vertical="top"/>
    </xf>
    <xf numFmtId="0" fontId="7" fillId="7" borderId="21" xfId="0" applyFont="1" applyFill="1" applyBorder="1" applyAlignment="1">
      <alignment horizontal="center" vertical="top"/>
    </xf>
    <xf numFmtId="0" fontId="7" fillId="7" borderId="25" xfId="0" applyFont="1" applyFill="1" applyBorder="1" applyAlignment="1">
      <alignment horizontal="center" vertical="top"/>
    </xf>
    <xf numFmtId="0" fontId="10" fillId="8" borderId="60" xfId="0" applyFont="1" applyFill="1" applyBorder="1" applyAlignment="1">
      <alignment horizontal="center" vertical="top"/>
    </xf>
    <xf numFmtId="0" fontId="7" fillId="7" borderId="34" xfId="0" applyFont="1" applyFill="1" applyBorder="1" applyAlignment="1">
      <alignment horizontal="center" vertical="top"/>
    </xf>
    <xf numFmtId="0" fontId="7" fillId="7" borderId="61" xfId="0" applyFont="1" applyFill="1" applyBorder="1" applyAlignment="1">
      <alignment horizontal="center" vertical="top"/>
    </xf>
    <xf numFmtId="0" fontId="6" fillId="8" borderId="62" xfId="0" applyFont="1" applyFill="1" applyBorder="1" applyAlignment="1">
      <alignment horizontal="center" vertical="top"/>
    </xf>
    <xf numFmtId="0" fontId="6" fillId="8" borderId="53" xfId="0" applyFont="1" applyFill="1" applyBorder="1" applyAlignment="1">
      <alignment horizontal="center" vertical="top"/>
    </xf>
    <xf numFmtId="49" fontId="6" fillId="3" borderId="48" xfId="0" applyNumberFormat="1" applyFont="1" applyFill="1" applyBorder="1" applyAlignment="1">
      <alignment horizontal="center" vertical="top"/>
    </xf>
    <xf numFmtId="164" fontId="7" fillId="7" borderId="63" xfId="0" applyNumberFormat="1" applyFont="1" applyFill="1" applyBorder="1" applyAlignment="1">
      <alignment horizontal="center" vertical="top"/>
    </xf>
    <xf numFmtId="164" fontId="7" fillId="7" borderId="34" xfId="0" applyNumberFormat="1" applyFont="1" applyFill="1" applyBorder="1" applyAlignment="1">
      <alignment horizontal="center" vertical="top"/>
    </xf>
    <xf numFmtId="164" fontId="10" fillId="8" borderId="62" xfId="0" applyNumberFormat="1" applyFont="1" applyFill="1" applyBorder="1" applyAlignment="1">
      <alignment horizontal="center" vertical="top"/>
    </xf>
    <xf numFmtId="49" fontId="6" fillId="3" borderId="8" xfId="0" applyNumberFormat="1" applyFont="1" applyFill="1" applyBorder="1" applyAlignment="1">
      <alignment horizontal="right" vertical="top" wrapText="1"/>
    </xf>
    <xf numFmtId="164" fontId="6" fillId="6" borderId="8"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2" xfId="0" applyNumberFormat="1" applyFont="1" applyFill="1" applyBorder="1" applyAlignment="1">
      <alignment horizontal="center" vertical="center"/>
    </xf>
    <xf numFmtId="0" fontId="7" fillId="6" borderId="8" xfId="0" applyFont="1" applyFill="1" applyBorder="1" applyAlignment="1">
      <alignment vertical="top"/>
    </xf>
    <xf numFmtId="0" fontId="7" fillId="6" borderId="2" xfId="0" applyFont="1" applyFill="1" applyBorder="1" applyAlignment="1">
      <alignment vertical="top"/>
    </xf>
    <xf numFmtId="0" fontId="6" fillId="6" borderId="9" xfId="0" applyFont="1" applyFill="1" applyBorder="1" applyAlignment="1">
      <alignment horizontal="left" vertical="top"/>
    </xf>
    <xf numFmtId="0" fontId="7" fillId="0" borderId="0" xfId="0" applyFont="1" applyBorder="1" applyAlignment="1">
      <alignment vertical="top"/>
    </xf>
    <xf numFmtId="0" fontId="7" fillId="0" borderId="0" xfId="0" applyFont="1" applyFill="1" applyAlignment="1">
      <alignment vertical="top"/>
    </xf>
    <xf numFmtId="0" fontId="7" fillId="0" borderId="0" xfId="0" applyFont="1" applyBorder="1" applyAlignment="1">
      <alignment horizontal="left" vertical="top"/>
    </xf>
    <xf numFmtId="1" fontId="7" fillId="0" borderId="0" xfId="0" applyNumberFormat="1" applyFont="1" applyBorder="1" applyAlignment="1">
      <alignment vertical="top"/>
    </xf>
    <xf numFmtId="1" fontId="7" fillId="0" borderId="0" xfId="0" applyNumberFormat="1" applyFont="1" applyBorder="1" applyAlignment="1">
      <alignment horizontal="left" vertical="top"/>
    </xf>
    <xf numFmtId="0" fontId="14" fillId="0" borderId="0" xfId="0" applyFont="1" applyBorder="1" applyAlignment="1">
      <alignment vertical="top"/>
    </xf>
    <xf numFmtId="0" fontId="14" fillId="0" borderId="0" xfId="0" applyFont="1" applyFill="1" applyBorder="1" applyAlignment="1">
      <alignment vertical="top"/>
    </xf>
    <xf numFmtId="0" fontId="14" fillId="0" borderId="0" xfId="0" applyFont="1" applyFill="1" applyAlignment="1">
      <alignment vertical="top"/>
    </xf>
    <xf numFmtId="164" fontId="14" fillId="0" borderId="0" xfId="0" applyNumberFormat="1" applyFont="1" applyBorder="1" applyAlignment="1">
      <alignment vertical="top"/>
    </xf>
    <xf numFmtId="164" fontId="7" fillId="0" borderId="0" xfId="0" applyNumberFormat="1" applyFont="1" applyBorder="1" applyAlignment="1">
      <alignment vertical="top"/>
    </xf>
    <xf numFmtId="164" fontId="9" fillId="11" borderId="13" xfId="0" applyNumberFormat="1" applyFont="1" applyFill="1" applyBorder="1" applyAlignment="1">
      <alignment horizontal="center" vertical="center"/>
    </xf>
    <xf numFmtId="164" fontId="9" fillId="11" borderId="15" xfId="0" applyNumberFormat="1" applyFont="1" applyFill="1" applyBorder="1" applyAlignment="1">
      <alignment horizontal="center" vertical="center"/>
    </xf>
    <xf numFmtId="164" fontId="9" fillId="11" borderId="18" xfId="0" applyNumberFormat="1" applyFont="1" applyFill="1" applyBorder="1" applyAlignment="1">
      <alignment horizontal="center" vertical="center"/>
    </xf>
    <xf numFmtId="164" fontId="9" fillId="11" borderId="21" xfId="0" applyNumberFormat="1" applyFont="1" applyFill="1" applyBorder="1" applyAlignment="1">
      <alignment horizontal="center" vertical="center"/>
    </xf>
    <xf numFmtId="164" fontId="9" fillId="11" borderId="22" xfId="0" applyNumberFormat="1" applyFont="1" applyFill="1" applyBorder="1" applyAlignment="1">
      <alignment horizontal="center" vertical="center"/>
    </xf>
    <xf numFmtId="164" fontId="9" fillId="11" borderId="25" xfId="0" applyNumberFormat="1" applyFont="1" applyFill="1" applyBorder="1" applyAlignment="1">
      <alignment horizontal="center" vertical="center"/>
    </xf>
    <xf numFmtId="164" fontId="10" fillId="11" borderId="42" xfId="0" applyNumberFormat="1" applyFont="1" applyFill="1" applyBorder="1" applyAlignment="1">
      <alignment horizontal="center" vertical="center"/>
    </xf>
    <xf numFmtId="164" fontId="10" fillId="11" borderId="39" xfId="0" applyNumberFormat="1" applyFont="1" applyFill="1" applyBorder="1" applyAlignment="1">
      <alignment horizontal="center" vertical="center"/>
    </xf>
    <xf numFmtId="164" fontId="10" fillId="11" borderId="38" xfId="0" applyNumberFormat="1" applyFont="1" applyFill="1" applyBorder="1" applyAlignment="1">
      <alignment horizontal="center" vertical="center"/>
    </xf>
    <xf numFmtId="164" fontId="10" fillId="11" borderId="40" xfId="0" applyNumberFormat="1" applyFont="1" applyFill="1" applyBorder="1" applyAlignment="1">
      <alignment horizontal="center" vertical="center"/>
    </xf>
    <xf numFmtId="164" fontId="10" fillId="7" borderId="0" xfId="2" applyNumberFormat="1" applyFont="1" applyFill="1" applyBorder="1" applyAlignment="1">
      <alignment horizontal="center" vertical="top" wrapText="1"/>
    </xf>
    <xf numFmtId="0" fontId="9" fillId="7" borderId="0" xfId="2" applyFont="1" applyFill="1" applyBorder="1" applyAlignment="1">
      <alignment vertical="top" wrapText="1"/>
    </xf>
    <xf numFmtId="164" fontId="9" fillId="7" borderId="47" xfId="2" applyNumberFormat="1" applyFont="1" applyFill="1" applyBorder="1" applyAlignment="1">
      <alignment horizontal="center" vertical="top" wrapText="1"/>
    </xf>
    <xf numFmtId="164" fontId="9" fillId="7" borderId="0" xfId="0" applyNumberFormat="1" applyFont="1" applyFill="1" applyBorder="1" applyAlignment="1">
      <alignment horizontal="center" vertical="top" wrapText="1"/>
    </xf>
    <xf numFmtId="0" fontId="7" fillId="7" borderId="29" xfId="0" applyFont="1" applyFill="1" applyBorder="1" applyAlignment="1">
      <alignment horizontal="center" vertical="center" wrapText="1"/>
    </xf>
    <xf numFmtId="0" fontId="7" fillId="7" borderId="64" xfId="0" applyFont="1" applyFill="1" applyBorder="1" applyAlignment="1">
      <alignment horizontal="center" vertical="top"/>
    </xf>
    <xf numFmtId="0" fontId="7" fillId="7" borderId="31" xfId="0" applyFont="1" applyFill="1" applyBorder="1" applyAlignment="1">
      <alignment horizontal="center" vertical="top"/>
    </xf>
    <xf numFmtId="0" fontId="7" fillId="7" borderId="65" xfId="0" applyFont="1" applyFill="1" applyBorder="1" applyAlignment="1">
      <alignment horizontal="center" vertical="top"/>
    </xf>
    <xf numFmtId="164" fontId="9" fillId="7" borderId="12" xfId="0" applyNumberFormat="1" applyFont="1" applyFill="1" applyBorder="1" applyAlignment="1">
      <alignment horizontal="center"/>
    </xf>
    <xf numFmtId="165" fontId="9" fillId="7" borderId="17" xfId="1" applyNumberFormat="1" applyFont="1" applyFill="1" applyBorder="1" applyAlignment="1">
      <alignment horizontal="center"/>
    </xf>
    <xf numFmtId="164" fontId="9" fillId="7" borderId="17" xfId="0" applyNumberFormat="1" applyFont="1" applyFill="1" applyBorder="1" applyAlignment="1">
      <alignment horizontal="center"/>
    </xf>
    <xf numFmtId="164" fontId="9" fillId="0" borderId="44"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33"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164" fontId="9" fillId="0" borderId="45" xfId="0" applyNumberFormat="1" applyFont="1" applyFill="1" applyBorder="1" applyAlignment="1">
      <alignment horizontal="center" vertical="center"/>
    </xf>
    <xf numFmtId="164" fontId="9" fillId="0" borderId="22" xfId="0" applyNumberFormat="1" applyFont="1" applyFill="1" applyBorder="1" applyAlignment="1">
      <alignment horizontal="center" vertical="center"/>
    </xf>
    <xf numFmtId="164" fontId="9" fillId="0" borderId="30" xfId="0" applyNumberFormat="1" applyFont="1" applyFill="1" applyBorder="1" applyAlignment="1">
      <alignment horizontal="center" vertical="center"/>
    </xf>
    <xf numFmtId="164" fontId="9" fillId="0" borderId="50"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164" fontId="9" fillId="0" borderId="21" xfId="0" applyNumberFormat="1" applyFont="1" applyFill="1" applyBorder="1" applyAlignment="1">
      <alignment horizontal="center" vertical="center"/>
    </xf>
    <xf numFmtId="164" fontId="9" fillId="0" borderId="25" xfId="0" applyNumberFormat="1" applyFont="1" applyFill="1" applyBorder="1" applyAlignment="1">
      <alignment horizontal="center" vertical="center"/>
    </xf>
    <xf numFmtId="165" fontId="9" fillId="8" borderId="33" xfId="1" applyNumberFormat="1" applyFont="1" applyFill="1" applyBorder="1" applyAlignment="1">
      <alignment horizontal="center" vertical="center"/>
    </xf>
    <xf numFmtId="164" fontId="9" fillId="8" borderId="27" xfId="0" applyNumberFormat="1" applyFont="1" applyFill="1" applyBorder="1" applyAlignment="1">
      <alignment horizontal="center" vertical="center"/>
    </xf>
    <xf numFmtId="165" fontId="9" fillId="8" borderId="18" xfId="1" applyNumberFormat="1" applyFont="1" applyFill="1" applyBorder="1" applyAlignment="1">
      <alignment horizontal="center" vertical="center"/>
    </xf>
    <xf numFmtId="165" fontId="9" fillId="7" borderId="33" xfId="1" applyNumberFormat="1" applyFont="1" applyFill="1" applyBorder="1" applyAlignment="1">
      <alignment horizontal="center" vertical="center"/>
    </xf>
    <xf numFmtId="165" fontId="9" fillId="7" borderId="18" xfId="1" applyNumberFormat="1" applyFont="1" applyFill="1" applyBorder="1" applyAlignment="1">
      <alignment horizontal="center" vertical="center"/>
    </xf>
    <xf numFmtId="164" fontId="9" fillId="0" borderId="27" xfId="0" applyNumberFormat="1" applyFont="1" applyFill="1" applyBorder="1" applyAlignment="1">
      <alignment horizontal="center" vertical="center"/>
    </xf>
    <xf numFmtId="164" fontId="9" fillId="11" borderId="27" xfId="0" applyNumberFormat="1" applyFont="1" applyFill="1" applyBorder="1" applyAlignment="1">
      <alignment horizontal="center" vertical="center"/>
    </xf>
    <xf numFmtId="2" fontId="7" fillId="7" borderId="50" xfId="0" applyNumberFormat="1" applyFont="1" applyFill="1" applyBorder="1" applyAlignment="1">
      <alignment horizontal="center" vertical="top"/>
    </xf>
    <xf numFmtId="2" fontId="7" fillId="7" borderId="21" xfId="0" applyNumberFormat="1" applyFont="1" applyFill="1" applyBorder="1" applyAlignment="1">
      <alignment horizontal="center" vertical="top"/>
    </xf>
    <xf numFmtId="2" fontId="7" fillId="7" borderId="19" xfId="0" applyNumberFormat="1" applyFont="1" applyFill="1" applyBorder="1" applyAlignment="1">
      <alignment horizontal="center" vertical="top"/>
    </xf>
    <xf numFmtId="164" fontId="9" fillId="0" borderId="31" xfId="0" applyNumberFormat="1" applyFont="1" applyFill="1" applyBorder="1" applyAlignment="1">
      <alignment horizontal="center" vertical="center"/>
    </xf>
    <xf numFmtId="164" fontId="9" fillId="10" borderId="27" xfId="0" applyNumberFormat="1" applyFont="1" applyFill="1" applyBorder="1" applyAlignment="1">
      <alignment horizontal="center" vertical="center"/>
    </xf>
    <xf numFmtId="164" fontId="9" fillId="10" borderId="18" xfId="0" applyNumberFormat="1" applyFont="1" applyFill="1" applyBorder="1" applyAlignment="1">
      <alignment horizontal="center" vertical="center"/>
    </xf>
    <xf numFmtId="164" fontId="9" fillId="10" borderId="22" xfId="0" applyNumberFormat="1" applyFont="1" applyFill="1" applyBorder="1" applyAlignment="1">
      <alignment horizontal="center" vertical="center"/>
    </xf>
    <xf numFmtId="0" fontId="7" fillId="7" borderId="44" xfId="0" applyFont="1" applyFill="1" applyBorder="1" applyAlignment="1">
      <alignment horizontal="center" vertical="top"/>
    </xf>
    <xf numFmtId="0" fontId="7" fillId="7" borderId="33" xfId="0" applyFont="1" applyFill="1" applyBorder="1" applyAlignment="1">
      <alignment horizontal="center" vertical="top"/>
    </xf>
    <xf numFmtId="0" fontId="7" fillId="7" borderId="45" xfId="0" applyFont="1" applyFill="1" applyBorder="1" applyAlignment="1">
      <alignment horizontal="center" vertical="top"/>
    </xf>
    <xf numFmtId="0" fontId="7" fillId="7" borderId="66" xfId="0" applyFont="1" applyFill="1" applyBorder="1" applyAlignment="1">
      <alignment horizontal="center" vertical="top"/>
    </xf>
    <xf numFmtId="0" fontId="6" fillId="8" borderId="60" xfId="0" applyFont="1" applyFill="1" applyBorder="1" applyAlignment="1">
      <alignment horizontal="center" vertical="center"/>
    </xf>
    <xf numFmtId="0" fontId="7" fillId="7" borderId="67" xfId="0" applyFont="1" applyFill="1" applyBorder="1" applyAlignment="1">
      <alignment horizontal="center" vertical="top"/>
    </xf>
    <xf numFmtId="0" fontId="7" fillId="7" borderId="19" xfId="0" applyFont="1" applyFill="1" applyBorder="1" applyAlignment="1">
      <alignment horizontal="center" vertical="top"/>
    </xf>
    <xf numFmtId="0" fontId="7" fillId="7" borderId="23" xfId="0" applyFont="1" applyFill="1" applyBorder="1" applyAlignment="1">
      <alignment horizontal="center" vertical="top"/>
    </xf>
    <xf numFmtId="0" fontId="6" fillId="8" borderId="68" xfId="0" applyFont="1" applyFill="1" applyBorder="1" applyAlignment="1">
      <alignment horizontal="center" vertical="center"/>
    </xf>
    <xf numFmtId="164" fontId="9" fillId="8" borderId="17" xfId="0" applyNumberFormat="1" applyFont="1" applyFill="1" applyBorder="1" applyAlignment="1">
      <alignment horizontal="center" vertical="center"/>
    </xf>
    <xf numFmtId="0" fontId="7" fillId="0" borderId="0" xfId="0" applyFont="1" applyAlignment="1">
      <alignment vertical="top"/>
    </xf>
    <xf numFmtId="0" fontId="7" fillId="7" borderId="69" xfId="0" applyFont="1" applyFill="1" applyBorder="1" applyAlignment="1">
      <alignment horizontal="center" vertical="center" wrapText="1"/>
    </xf>
    <xf numFmtId="164" fontId="9" fillId="10" borderId="13" xfId="0" applyNumberFormat="1" applyFont="1" applyFill="1" applyBorder="1" applyAlignment="1">
      <alignment horizontal="center" vertical="center"/>
    </xf>
    <xf numFmtId="164" fontId="9" fillId="7" borderId="37" xfId="0" applyNumberFormat="1" applyFont="1" applyFill="1" applyBorder="1" applyAlignment="1">
      <alignment horizontal="center" vertical="center"/>
    </xf>
    <xf numFmtId="0" fontId="7" fillId="7" borderId="54" xfId="0" applyFont="1" applyFill="1" applyBorder="1" applyAlignment="1">
      <alignment horizontal="center" vertical="top"/>
    </xf>
    <xf numFmtId="0" fontId="7" fillId="7" borderId="70" xfId="0" applyFont="1" applyFill="1" applyBorder="1" applyAlignment="1">
      <alignment horizontal="center" vertical="top"/>
    </xf>
    <xf numFmtId="0" fontId="7" fillId="7" borderId="71" xfId="0" applyFont="1" applyFill="1" applyBorder="1" applyAlignment="1">
      <alignment horizontal="center" vertical="top"/>
    </xf>
    <xf numFmtId="0" fontId="7" fillId="7" borderId="5" xfId="0" applyFont="1" applyFill="1" applyBorder="1" applyAlignment="1">
      <alignment horizontal="center" vertical="center" wrapText="1"/>
    </xf>
    <xf numFmtId="0" fontId="0" fillId="0" borderId="18" xfId="0" applyBorder="1" applyAlignment="1">
      <alignment horizontal="center"/>
    </xf>
    <xf numFmtId="0" fontId="7" fillId="7" borderId="18" xfId="0" applyFont="1" applyFill="1" applyBorder="1" applyAlignment="1">
      <alignment horizontal="center" vertical="center" wrapText="1"/>
    </xf>
    <xf numFmtId="0" fontId="0" fillId="0" borderId="18" xfId="0" applyBorder="1"/>
    <xf numFmtId="0" fontId="15" fillId="0" borderId="18" xfId="0" applyFont="1" applyBorder="1" applyAlignment="1">
      <alignment horizontal="center"/>
    </xf>
    <xf numFmtId="0" fontId="8" fillId="0" borderId="18" xfId="0" applyFont="1" applyBorder="1"/>
    <xf numFmtId="0" fontId="19" fillId="0" borderId="18" xfId="0" applyFont="1" applyBorder="1" applyAlignment="1">
      <alignment horizontal="center"/>
    </xf>
    <xf numFmtId="164" fontId="10" fillId="8" borderId="18" xfId="0" applyNumberFormat="1" applyFont="1" applyFill="1" applyBorder="1" applyAlignment="1">
      <alignment horizontal="center" vertical="center"/>
    </xf>
    <xf numFmtId="0" fontId="16" fillId="0" borderId="18" xfId="0" applyNumberFormat="1" applyFont="1" applyBorder="1"/>
    <xf numFmtId="1" fontId="0" fillId="0" borderId="18" xfId="0" applyNumberFormat="1" applyBorder="1"/>
    <xf numFmtId="0" fontId="16" fillId="0" borderId="11" xfId="0" applyFont="1" applyBorder="1" applyAlignment="1">
      <alignment vertical="center"/>
    </xf>
    <xf numFmtId="0" fontId="8" fillId="0" borderId="72" xfId="0" applyFont="1" applyBorder="1" applyAlignment="1">
      <alignment horizontal="right" vertical="center"/>
    </xf>
    <xf numFmtId="0" fontId="15" fillId="0" borderId="0" xfId="0" applyFont="1" applyBorder="1" applyAlignment="1">
      <alignment horizontal="center"/>
    </xf>
    <xf numFmtId="0" fontId="0" fillId="0" borderId="0" xfId="0" applyBorder="1" applyAlignment="1">
      <alignment horizontal="center"/>
    </xf>
    <xf numFmtId="0" fontId="8" fillId="0" borderId="0" xfId="0" applyFont="1" applyBorder="1"/>
    <xf numFmtId="0" fontId="15" fillId="0" borderId="18" xfId="0" applyFont="1" applyBorder="1" applyAlignment="1">
      <alignment horizontal="center" wrapText="1"/>
    </xf>
    <xf numFmtId="0" fontId="15" fillId="0" borderId="18" xfId="0" applyFont="1" applyFill="1" applyBorder="1" applyAlignment="1">
      <alignment horizontal="center" wrapText="1"/>
    </xf>
    <xf numFmtId="164" fontId="0" fillId="0" borderId="18" xfId="0" applyNumberFormat="1" applyBorder="1" applyAlignment="1">
      <alignment horizontal="center"/>
    </xf>
    <xf numFmtId="0" fontId="0" fillId="0" borderId="19" xfId="0" applyBorder="1"/>
    <xf numFmtId="0" fontId="0" fillId="0" borderId="22" xfId="0" applyBorder="1" applyAlignment="1">
      <alignment horizontal="center"/>
    </xf>
    <xf numFmtId="164" fontId="10" fillId="8" borderId="8" xfId="0" applyNumberFormat="1" applyFont="1" applyFill="1" applyBorder="1" applyAlignment="1">
      <alignment horizontal="center" vertical="center"/>
    </xf>
    <xf numFmtId="164" fontId="10" fillId="8" borderId="10" xfId="0" applyNumberFormat="1" applyFont="1" applyFill="1" applyBorder="1" applyAlignment="1">
      <alignment horizontal="center" vertical="center"/>
    </xf>
    <xf numFmtId="164" fontId="10" fillId="8" borderId="73" xfId="0" applyNumberFormat="1" applyFont="1" applyFill="1" applyBorder="1" applyAlignment="1">
      <alignment horizontal="center" vertical="center"/>
    </xf>
    <xf numFmtId="0" fontId="16" fillId="0" borderId="7" xfId="0" applyFont="1" applyBorder="1" applyAlignment="1">
      <alignment vertical="center"/>
    </xf>
    <xf numFmtId="0" fontId="8" fillId="0" borderId="9" xfId="0" applyFont="1" applyBorder="1" applyAlignment="1">
      <alignment horizontal="right" vertical="center"/>
    </xf>
    <xf numFmtId="0" fontId="15" fillId="0" borderId="0" xfId="0" applyFont="1"/>
    <xf numFmtId="164" fontId="0" fillId="0" borderId="0" xfId="0" applyNumberFormat="1"/>
    <xf numFmtId="1" fontId="0" fillId="0" borderId="0" xfId="0" applyNumberFormat="1"/>
    <xf numFmtId="164" fontId="6" fillId="7" borderId="26" xfId="0" applyNumberFormat="1" applyFont="1" applyFill="1" applyBorder="1" applyAlignment="1">
      <alignment horizontal="center" vertical="center"/>
    </xf>
    <xf numFmtId="164" fontId="6" fillId="7" borderId="47" xfId="0" applyNumberFormat="1" applyFont="1" applyFill="1" applyBorder="1" applyAlignment="1">
      <alignment horizontal="center" vertical="center"/>
    </xf>
    <xf numFmtId="164" fontId="9" fillId="11" borderId="26" xfId="0" applyNumberFormat="1" applyFont="1" applyFill="1" applyBorder="1" applyAlignment="1">
      <alignment horizontal="center" vertical="center"/>
    </xf>
    <xf numFmtId="164" fontId="9" fillId="11" borderId="47" xfId="0" applyNumberFormat="1" applyFont="1" applyFill="1" applyBorder="1" applyAlignment="1">
      <alignment horizontal="center" vertical="center"/>
    </xf>
    <xf numFmtId="164" fontId="9" fillId="7" borderId="47" xfId="0" applyNumberFormat="1" applyFont="1" applyFill="1" applyBorder="1" applyAlignment="1">
      <alignment horizontal="center" vertical="center"/>
    </xf>
    <xf numFmtId="164" fontId="10" fillId="7" borderId="47" xfId="0" applyNumberFormat="1" applyFont="1" applyFill="1" applyBorder="1" applyAlignment="1">
      <alignment horizontal="center" vertical="center"/>
    </xf>
    <xf numFmtId="0" fontId="7" fillId="7" borderId="41" xfId="0" applyFont="1" applyFill="1" applyBorder="1" applyAlignment="1">
      <alignment horizontal="center" vertical="center" wrapText="1"/>
    </xf>
    <xf numFmtId="1" fontId="7" fillId="7" borderId="12" xfId="0" applyNumberFormat="1" applyFont="1" applyFill="1" applyBorder="1" applyAlignment="1">
      <alignment horizontal="center" vertical="top"/>
    </xf>
    <xf numFmtId="1" fontId="6" fillId="8" borderId="12" xfId="0" applyNumberFormat="1" applyFont="1" applyFill="1" applyBorder="1" applyAlignment="1">
      <alignment horizontal="center" vertical="top"/>
    </xf>
    <xf numFmtId="164" fontId="9" fillId="0" borderId="47" xfId="0" applyNumberFormat="1" applyFont="1" applyFill="1" applyBorder="1" applyAlignment="1">
      <alignment horizontal="center" vertical="center"/>
    </xf>
    <xf numFmtId="164" fontId="9" fillId="8" borderId="47" xfId="0" applyNumberFormat="1" applyFont="1" applyFill="1" applyBorder="1" applyAlignment="1">
      <alignment horizontal="center" vertical="center"/>
    </xf>
    <xf numFmtId="0" fontId="20" fillId="0" borderId="11" xfId="0" applyFont="1" applyBorder="1" applyAlignment="1">
      <alignment vertical="center"/>
    </xf>
    <xf numFmtId="0" fontId="20" fillId="0" borderId="72" xfId="0" applyFont="1" applyBorder="1" applyAlignment="1">
      <alignment horizontal="right" vertical="center"/>
    </xf>
    <xf numFmtId="0" fontId="15" fillId="0" borderId="72" xfId="0" applyFont="1" applyBorder="1" applyAlignment="1">
      <alignment horizontal="right" vertical="center"/>
    </xf>
    <xf numFmtId="0" fontId="7" fillId="7" borderId="25" xfId="0" applyFont="1" applyFill="1" applyBorder="1" applyAlignment="1">
      <alignment horizontal="center" vertical="top"/>
    </xf>
    <xf numFmtId="0" fontId="7" fillId="7" borderId="50" xfId="0" applyFont="1" applyFill="1" applyBorder="1" applyAlignment="1">
      <alignment horizontal="center" vertical="top"/>
    </xf>
    <xf numFmtId="0" fontId="7" fillId="7" borderId="14" xfId="0" applyFont="1" applyFill="1" applyBorder="1" applyAlignment="1">
      <alignment horizontal="center" vertical="top"/>
    </xf>
    <xf numFmtId="0" fontId="7" fillId="0" borderId="0" xfId="0" applyNumberFormat="1" applyFont="1" applyAlignment="1">
      <alignment vertical="top" wrapText="1"/>
    </xf>
    <xf numFmtId="0" fontId="2" fillId="0" borderId="0" xfId="0" applyNumberFormat="1" applyFont="1" applyAlignment="1">
      <alignment vertical="top" wrapText="1"/>
    </xf>
    <xf numFmtId="166" fontId="7" fillId="0" borderId="0" xfId="0" applyNumberFormat="1" applyFont="1" applyAlignment="1">
      <alignment vertical="top" wrapText="1"/>
    </xf>
    <xf numFmtId="0" fontId="7" fillId="7" borderId="22" xfId="0" applyFont="1" applyFill="1" applyBorder="1" applyAlignment="1">
      <alignment horizontal="center" vertical="top"/>
    </xf>
    <xf numFmtId="0" fontId="7" fillId="7" borderId="25" xfId="0" applyFont="1" applyFill="1" applyBorder="1" applyAlignment="1">
      <alignment horizontal="center" vertical="top"/>
    </xf>
    <xf numFmtId="164" fontId="9" fillId="8" borderId="26" xfId="0" applyNumberFormat="1" applyFont="1" applyFill="1" applyBorder="1" applyAlignment="1">
      <alignment horizontal="center" vertical="center"/>
    </xf>
    <xf numFmtId="165" fontId="9" fillId="8" borderId="3" xfId="1" applyNumberFormat="1" applyFont="1" applyFill="1" applyBorder="1" applyAlignment="1">
      <alignment horizontal="center" vertical="center"/>
    </xf>
    <xf numFmtId="164" fontId="9" fillId="8" borderId="74" xfId="0" applyNumberFormat="1" applyFont="1" applyFill="1" applyBorder="1" applyAlignment="1">
      <alignment horizontal="center" vertical="center"/>
    </xf>
    <xf numFmtId="164" fontId="9" fillId="8" borderId="3" xfId="0" applyNumberFormat="1" applyFont="1" applyFill="1" applyBorder="1" applyAlignment="1">
      <alignment horizontal="center" vertical="center"/>
    </xf>
    <xf numFmtId="164" fontId="10" fillId="8" borderId="41" xfId="0" applyNumberFormat="1" applyFont="1" applyFill="1" applyBorder="1" applyAlignment="1">
      <alignment horizontal="center" vertical="center"/>
    </xf>
    <xf numFmtId="0" fontId="7" fillId="7" borderId="5" xfId="0" applyFont="1" applyFill="1" applyBorder="1" applyAlignment="1">
      <alignment horizontal="center" vertical="center" wrapText="1"/>
    </xf>
    <xf numFmtId="0" fontId="0" fillId="0" borderId="6" xfId="0" applyBorder="1" applyAlignment="1">
      <alignment horizontal="center" vertical="center" wrapText="1"/>
    </xf>
    <xf numFmtId="0" fontId="7" fillId="7" borderId="29" xfId="0" applyFont="1" applyFill="1" applyBorder="1" applyAlignment="1">
      <alignment horizontal="center" vertical="center" wrapText="1"/>
    </xf>
    <xf numFmtId="0" fontId="9" fillId="0" borderId="75" xfId="2" applyFont="1" applyBorder="1" applyAlignment="1">
      <alignment vertical="center" wrapText="1"/>
    </xf>
    <xf numFmtId="0" fontId="9" fillId="0" borderId="18" xfId="2" applyFont="1" applyBorder="1" applyAlignment="1">
      <alignment vertical="center" wrapText="1"/>
    </xf>
    <xf numFmtId="0" fontId="9" fillId="0" borderId="21" xfId="2" applyFont="1" applyBorder="1" applyAlignment="1">
      <alignment vertical="center" wrapText="1"/>
    </xf>
    <xf numFmtId="164" fontId="9" fillId="0" borderId="43" xfId="2" applyNumberFormat="1" applyFont="1" applyBorder="1" applyAlignment="1">
      <alignment horizontal="center" vertical="center" wrapText="1"/>
    </xf>
    <xf numFmtId="164" fontId="9" fillId="0" borderId="40" xfId="2" applyNumberFormat="1" applyFont="1" applyBorder="1" applyAlignment="1">
      <alignment horizontal="center" vertical="center" wrapText="1"/>
    </xf>
    <xf numFmtId="164" fontId="9" fillId="0" borderId="62" xfId="2" applyNumberFormat="1" applyFont="1" applyBorder="1" applyAlignment="1">
      <alignment horizontal="center" vertical="center" wrapText="1"/>
    </xf>
    <xf numFmtId="164" fontId="9" fillId="0" borderId="33" xfId="2" applyNumberFormat="1" applyFont="1" applyBorder="1" applyAlignment="1">
      <alignment horizontal="center" vertical="center" wrapText="1"/>
    </xf>
    <xf numFmtId="164" fontId="9" fillId="0" borderId="35" xfId="2" applyNumberFormat="1" applyFont="1" applyBorder="1" applyAlignment="1">
      <alignment horizontal="center" vertical="center" wrapText="1"/>
    </xf>
    <xf numFmtId="164" fontId="9" fillId="0" borderId="34" xfId="2" applyNumberFormat="1" applyFont="1" applyBorder="1" applyAlignment="1">
      <alignment horizontal="center" vertical="center" wrapText="1"/>
    </xf>
    <xf numFmtId="164" fontId="9" fillId="0" borderId="76" xfId="2" applyNumberFormat="1" applyFont="1" applyBorder="1" applyAlignment="1">
      <alignment horizontal="center" vertical="center" wrapText="1"/>
    </xf>
    <xf numFmtId="0" fontId="10" fillId="5" borderId="77" xfId="2" applyFont="1" applyFill="1" applyBorder="1" applyAlignment="1">
      <alignment horizontal="right" vertical="top" wrapText="1"/>
    </xf>
    <xf numFmtId="0" fontId="9" fillId="0" borderId="78" xfId="2" applyFont="1" applyBorder="1" applyAlignment="1">
      <alignment vertical="top" wrapText="1"/>
    </xf>
    <xf numFmtId="0" fontId="9" fillId="0" borderId="79" xfId="2" applyFont="1" applyBorder="1" applyAlignment="1">
      <alignment vertical="top" wrapText="1"/>
    </xf>
    <xf numFmtId="164" fontId="10" fillId="5" borderId="80" xfId="2" applyNumberFormat="1" applyFont="1" applyFill="1" applyBorder="1" applyAlignment="1">
      <alignment horizontal="center" vertical="top" wrapText="1"/>
    </xf>
    <xf numFmtId="164" fontId="10" fillId="5" borderId="81" xfId="2" applyNumberFormat="1" applyFont="1" applyFill="1" applyBorder="1" applyAlignment="1">
      <alignment horizontal="center" vertical="top" wrapText="1"/>
    </xf>
    <xf numFmtId="164" fontId="10" fillId="5" borderId="82" xfId="2" applyNumberFormat="1" applyFont="1" applyFill="1" applyBorder="1" applyAlignment="1">
      <alignment horizontal="center" vertical="top" wrapText="1"/>
    </xf>
    <xf numFmtId="164" fontId="10" fillId="5" borderId="83" xfId="2" applyNumberFormat="1" applyFont="1" applyFill="1" applyBorder="1" applyAlignment="1">
      <alignment horizontal="center" vertical="top" wrapText="1"/>
    </xf>
    <xf numFmtId="0" fontId="9" fillId="2" borderId="84" xfId="2" applyFont="1" applyFill="1" applyBorder="1" applyAlignment="1">
      <alignment vertical="center" wrapText="1"/>
    </xf>
    <xf numFmtId="0" fontId="9" fillId="2" borderId="85" xfId="2" applyFont="1" applyFill="1" applyBorder="1" applyAlignment="1">
      <alignment vertical="center" wrapText="1"/>
    </xf>
    <xf numFmtId="0" fontId="9" fillId="2" borderId="12" xfId="2" applyFont="1" applyFill="1" applyBorder="1" applyAlignment="1">
      <alignment vertical="center" wrapText="1"/>
    </xf>
    <xf numFmtId="164" fontId="9" fillId="0" borderId="50" xfId="2" applyNumberFormat="1" applyFont="1" applyBorder="1" applyAlignment="1">
      <alignment horizontal="center" vertical="center" wrapText="1"/>
    </xf>
    <xf numFmtId="164" fontId="9" fillId="0" borderId="85" xfId="2" applyNumberFormat="1" applyFont="1" applyBorder="1" applyAlignment="1">
      <alignment horizontal="center" vertical="center" wrapText="1"/>
    </xf>
    <xf numFmtId="164" fontId="9" fillId="0" borderId="53" xfId="2" applyNumberFormat="1" applyFont="1" applyBorder="1" applyAlignment="1">
      <alignment horizontal="center" vertical="center" wrapText="1"/>
    </xf>
    <xf numFmtId="0" fontId="9" fillId="0" borderId="86" xfId="2" applyFont="1" applyBorder="1" applyAlignment="1">
      <alignment vertical="center" wrapText="1"/>
    </xf>
    <xf numFmtId="0" fontId="9" fillId="0" borderId="13" xfId="2" applyFont="1" applyBorder="1" applyAlignment="1">
      <alignment vertical="center" wrapText="1"/>
    </xf>
    <xf numFmtId="0" fontId="9" fillId="0" borderId="15" xfId="2" applyFont="1" applyBorder="1" applyAlignment="1">
      <alignment vertical="center" wrapText="1"/>
    </xf>
    <xf numFmtId="164" fontId="21" fillId="0" borderId="33" xfId="2" applyNumberFormat="1" applyFont="1" applyBorder="1" applyAlignment="1">
      <alignment horizontal="center" vertical="center"/>
    </xf>
    <xf numFmtId="164" fontId="21" fillId="0" borderId="35" xfId="2" applyNumberFormat="1" applyFont="1" applyBorder="1" applyAlignment="1">
      <alignment horizontal="center" vertical="center"/>
    </xf>
    <xf numFmtId="164" fontId="21" fillId="0" borderId="34" xfId="2" applyNumberFormat="1" applyFont="1" applyBorder="1" applyAlignment="1">
      <alignment horizontal="center" vertical="center"/>
    </xf>
    <xf numFmtId="0" fontId="21" fillId="0" borderId="35" xfId="2" applyFont="1" applyBorder="1" applyAlignment="1">
      <alignment horizontal="center" vertical="center"/>
    </xf>
    <xf numFmtId="0" fontId="21" fillId="0" borderId="34" xfId="2" applyFont="1" applyBorder="1" applyAlignment="1">
      <alignment horizontal="center" vertical="center"/>
    </xf>
    <xf numFmtId="164" fontId="21" fillId="0" borderId="76" xfId="2" applyNumberFormat="1" applyFont="1" applyBorder="1" applyAlignment="1">
      <alignment horizontal="center" vertical="center"/>
    </xf>
    <xf numFmtId="0" fontId="9" fillId="0" borderId="67" xfId="2" applyFont="1" applyBorder="1" applyAlignment="1">
      <alignment vertical="center" wrapText="1"/>
    </xf>
    <xf numFmtId="0" fontId="9" fillId="0" borderId="87" xfId="2" applyFont="1" applyBorder="1" applyAlignment="1">
      <alignment vertical="center" wrapText="1"/>
    </xf>
    <xf numFmtId="0" fontId="9" fillId="0" borderId="52" xfId="2" applyFont="1" applyBorder="1" applyAlignment="1">
      <alignment vertical="center" wrapText="1"/>
    </xf>
    <xf numFmtId="164" fontId="9" fillId="0" borderId="44" xfId="2" applyNumberFormat="1" applyFont="1" applyBorder="1" applyAlignment="1">
      <alignment horizontal="center" vertical="center" wrapText="1"/>
    </xf>
    <xf numFmtId="164" fontId="9" fillId="0" borderId="87" xfId="2" applyNumberFormat="1" applyFont="1" applyBorder="1" applyAlignment="1">
      <alignment horizontal="center" vertical="center" wrapText="1"/>
    </xf>
    <xf numFmtId="164" fontId="9" fillId="0" borderId="52" xfId="2" applyNumberFormat="1" applyFont="1" applyBorder="1" applyAlignment="1">
      <alignment horizontal="center" vertical="center" wrapText="1"/>
    </xf>
    <xf numFmtId="0" fontId="9" fillId="0" borderId="35" xfId="2" applyFont="1" applyBorder="1" applyAlignment="1">
      <alignment horizontal="center" vertical="center" wrapText="1"/>
    </xf>
    <xf numFmtId="0" fontId="9" fillId="0" borderId="34" xfId="2" applyFont="1" applyBorder="1" applyAlignment="1">
      <alignment horizontal="center" vertical="center" wrapText="1"/>
    </xf>
    <xf numFmtId="0" fontId="9" fillId="0" borderId="76" xfId="2" applyFont="1" applyBorder="1" applyAlignment="1">
      <alignment horizontal="center" vertical="center" wrapText="1"/>
    </xf>
    <xf numFmtId="0" fontId="10" fillId="6" borderId="88" xfId="2" applyFont="1" applyFill="1" applyBorder="1" applyAlignment="1">
      <alignment horizontal="right" vertical="center" wrapText="1"/>
    </xf>
    <xf numFmtId="0" fontId="9" fillId="0" borderId="2" xfId="2" applyFont="1" applyBorder="1" applyAlignment="1">
      <alignment horizontal="right" vertical="center"/>
    </xf>
    <xf numFmtId="0" fontId="9" fillId="0" borderId="9" xfId="2" applyFont="1" applyBorder="1" applyAlignment="1">
      <alignment horizontal="right" vertical="center"/>
    </xf>
    <xf numFmtId="164" fontId="10" fillId="12" borderId="8" xfId="2" applyNumberFormat="1" applyFont="1" applyFill="1" applyBorder="1" applyAlignment="1">
      <alignment horizontal="center" vertical="center"/>
    </xf>
    <xf numFmtId="164" fontId="10" fillId="12" borderId="2" xfId="2" applyNumberFormat="1" applyFont="1" applyFill="1" applyBorder="1" applyAlignment="1">
      <alignment horizontal="center" vertical="center"/>
    </xf>
    <xf numFmtId="164" fontId="10" fillId="12" borderId="9" xfId="2" applyNumberFormat="1" applyFont="1" applyFill="1" applyBorder="1" applyAlignment="1">
      <alignment horizontal="center" vertical="center"/>
    </xf>
    <xf numFmtId="164" fontId="10" fillId="6" borderId="8" xfId="2" applyNumberFormat="1" applyFont="1" applyFill="1" applyBorder="1" applyAlignment="1">
      <alignment horizontal="center" vertical="center" wrapText="1"/>
    </xf>
    <xf numFmtId="164" fontId="10" fillId="6" borderId="2" xfId="2" applyNumberFormat="1" applyFont="1" applyFill="1" applyBorder="1" applyAlignment="1">
      <alignment horizontal="center" vertical="center" wrapText="1"/>
    </xf>
    <xf numFmtId="164" fontId="10" fillId="6" borderId="9" xfId="2" applyNumberFormat="1" applyFont="1" applyFill="1" applyBorder="1" applyAlignment="1">
      <alignment horizontal="center" vertical="center" wrapText="1"/>
    </xf>
    <xf numFmtId="164" fontId="10" fillId="6" borderId="89" xfId="2" applyNumberFormat="1" applyFont="1" applyFill="1" applyBorder="1" applyAlignment="1">
      <alignment horizontal="center" vertical="center" wrapText="1"/>
    </xf>
    <xf numFmtId="0" fontId="9" fillId="0" borderId="90" xfId="2" applyFont="1" applyBorder="1" applyAlignment="1">
      <alignment vertical="center" wrapText="1"/>
    </xf>
    <xf numFmtId="0" fontId="9" fillId="0" borderId="22" xfId="2" applyFont="1" applyBorder="1" applyAlignment="1">
      <alignment vertical="center" wrapText="1"/>
    </xf>
    <xf numFmtId="0" fontId="9" fillId="0" borderId="25" xfId="2" applyFont="1" applyBorder="1" applyAlignment="1">
      <alignment vertical="center" wrapText="1"/>
    </xf>
    <xf numFmtId="164" fontId="10" fillId="0" borderId="33" xfId="2" applyNumberFormat="1" applyFont="1" applyBorder="1" applyAlignment="1">
      <alignment horizontal="center" vertical="center"/>
    </xf>
    <xf numFmtId="164" fontId="10" fillId="0" borderId="35" xfId="2" applyNumberFormat="1" applyFont="1" applyBorder="1" applyAlignment="1">
      <alignment horizontal="center" vertical="center"/>
    </xf>
    <xf numFmtId="164" fontId="10" fillId="0" borderId="34" xfId="2" applyNumberFormat="1" applyFont="1" applyBorder="1" applyAlignment="1">
      <alignment horizontal="center" vertical="center"/>
    </xf>
    <xf numFmtId="0" fontId="10" fillId="0" borderId="35" xfId="2" applyFont="1" applyBorder="1" applyAlignment="1">
      <alignment horizontal="center" vertical="center"/>
    </xf>
    <xf numFmtId="0" fontId="10" fillId="0" borderId="34" xfId="2" applyFont="1" applyBorder="1" applyAlignment="1">
      <alignment horizontal="center" vertical="center"/>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76" xfId="0" applyBorder="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0" fontId="9" fillId="6" borderId="2" xfId="2" applyFont="1" applyFill="1" applyBorder="1" applyAlignment="1">
      <alignment horizontal="right" vertical="center" wrapText="1"/>
    </xf>
    <xf numFmtId="0" fontId="9" fillId="6" borderId="9" xfId="2" applyFont="1" applyFill="1" applyBorder="1" applyAlignment="1">
      <alignment horizontal="right" vertical="center" wrapText="1"/>
    </xf>
    <xf numFmtId="0" fontId="10" fillId="0" borderId="0" xfId="0" applyNumberFormat="1" applyFont="1" applyAlignment="1">
      <alignment horizontal="center" vertical="top" wrapText="1"/>
    </xf>
    <xf numFmtId="0" fontId="7" fillId="0" borderId="0" xfId="0" applyNumberFormat="1" applyFont="1" applyBorder="1" applyAlignment="1">
      <alignment horizontal="left" vertical="top" wrapText="1"/>
    </xf>
    <xf numFmtId="0" fontId="7" fillId="0" borderId="0" xfId="0" applyNumberFormat="1" applyFont="1" applyAlignment="1">
      <alignment horizontal="left" vertical="top" wrapText="1"/>
    </xf>
    <xf numFmtId="0" fontId="9" fillId="7" borderId="0" xfId="2" applyFont="1" applyFill="1" applyBorder="1" applyAlignment="1">
      <alignment horizontal="left" wrapText="1"/>
    </xf>
    <xf numFmtId="0" fontId="9" fillId="7" borderId="0" xfId="0" applyFont="1" applyFill="1" applyBorder="1" applyAlignment="1"/>
    <xf numFmtId="0" fontId="0" fillId="0" borderId="0" xfId="0" applyAlignment="1"/>
    <xf numFmtId="0" fontId="10" fillId="0" borderId="91" xfId="2" applyFont="1" applyBorder="1" applyAlignment="1">
      <alignment horizontal="center" vertical="center" wrapText="1"/>
    </xf>
    <xf numFmtId="0" fontId="10" fillId="0" borderId="92" xfId="2" applyFont="1" applyBorder="1" applyAlignment="1">
      <alignment horizontal="center" vertical="center" wrapText="1"/>
    </xf>
    <xf numFmtId="0" fontId="10" fillId="0" borderId="93" xfId="2" applyFont="1" applyBorder="1" applyAlignment="1">
      <alignment horizontal="center" vertical="center" wrapText="1"/>
    </xf>
    <xf numFmtId="0" fontId="9" fillId="0" borderId="94" xfId="2" applyFont="1" applyBorder="1" applyAlignment="1">
      <alignment vertical="center" wrapText="1"/>
    </xf>
    <xf numFmtId="0" fontId="9" fillId="0" borderId="35" xfId="2" applyFont="1" applyBorder="1" applyAlignment="1">
      <alignment vertical="center" wrapText="1"/>
    </xf>
    <xf numFmtId="0" fontId="9" fillId="0" borderId="34" xfId="2" applyFont="1" applyBorder="1" applyAlignment="1">
      <alignment vertical="center" wrapText="1"/>
    </xf>
    <xf numFmtId="0" fontId="10" fillId="7" borderId="0" xfId="2" applyFont="1" applyFill="1" applyBorder="1" applyAlignment="1">
      <alignment horizontal="right" vertical="top" wrapText="1"/>
    </xf>
    <xf numFmtId="0" fontId="0" fillId="7" borderId="0" xfId="0" applyFill="1" applyBorder="1"/>
    <xf numFmtId="164" fontId="10" fillId="7" borderId="0" xfId="2" applyNumberFormat="1" applyFont="1" applyFill="1" applyBorder="1" applyAlignment="1">
      <alignment horizontal="center" vertical="top" wrapText="1"/>
    </xf>
    <xf numFmtId="164" fontId="9" fillId="7" borderId="47" xfId="2" applyNumberFormat="1" applyFont="1" applyFill="1" applyBorder="1" applyAlignment="1">
      <alignment horizontal="center" vertical="top" wrapText="1"/>
    </xf>
    <xf numFmtId="0" fontId="9" fillId="7" borderId="47" xfId="2" applyFont="1" applyFill="1" applyBorder="1" applyAlignment="1">
      <alignment horizontal="left" wrapText="1"/>
    </xf>
    <xf numFmtId="0" fontId="9" fillId="7" borderId="47" xfId="0" applyFont="1" applyFill="1" applyBorder="1"/>
    <xf numFmtId="164" fontId="9" fillId="7" borderId="95" xfId="2" applyNumberFormat="1" applyFont="1" applyFill="1" applyBorder="1" applyAlignment="1">
      <alignment horizontal="center" vertical="top" wrapText="1"/>
    </xf>
    <xf numFmtId="49" fontId="10" fillId="0" borderId="96" xfId="2" applyNumberFormat="1" applyFont="1" applyFill="1" applyBorder="1" applyAlignment="1">
      <alignment horizontal="center" vertical="top" wrapText="1"/>
    </xf>
    <xf numFmtId="0" fontId="10" fillId="0" borderId="97" xfId="2" applyFont="1" applyBorder="1" applyAlignment="1">
      <alignment horizontal="center" vertical="center" wrapText="1"/>
    </xf>
    <xf numFmtId="0" fontId="10" fillId="0" borderId="98" xfId="2" applyFont="1" applyBorder="1" applyAlignment="1">
      <alignment horizontal="center" vertical="center" wrapText="1"/>
    </xf>
    <xf numFmtId="0" fontId="10" fillId="0" borderId="99" xfId="2" applyFont="1" applyBorder="1" applyAlignment="1">
      <alignment horizontal="center" vertical="center" wrapText="1"/>
    </xf>
    <xf numFmtId="49" fontId="6" fillId="3" borderId="100" xfId="0" applyNumberFormat="1" applyFont="1" applyFill="1" applyBorder="1" applyAlignment="1">
      <alignment horizontal="center" vertical="top"/>
    </xf>
    <xf numFmtId="49" fontId="6" fillId="3" borderId="45" xfId="0" applyNumberFormat="1" applyFont="1" applyFill="1" applyBorder="1" applyAlignment="1">
      <alignment horizontal="center" vertical="top"/>
    </xf>
    <xf numFmtId="49" fontId="6" fillId="3" borderId="43" xfId="0" applyNumberFormat="1" applyFont="1" applyFill="1" applyBorder="1" applyAlignment="1">
      <alignment horizontal="center" vertical="top"/>
    </xf>
    <xf numFmtId="49" fontId="6" fillId="7" borderId="0" xfId="0" applyNumberFormat="1" applyFont="1" applyFill="1" applyBorder="1" applyAlignment="1">
      <alignment horizontal="center" vertical="top"/>
    </xf>
    <xf numFmtId="49" fontId="6" fillId="7" borderId="47" xfId="0" applyNumberFormat="1" applyFont="1" applyFill="1" applyBorder="1" applyAlignment="1">
      <alignment horizontal="center" vertical="top"/>
    </xf>
    <xf numFmtId="49" fontId="6" fillId="7" borderId="40" xfId="0" applyNumberFormat="1" applyFont="1" applyFill="1" applyBorder="1" applyAlignment="1">
      <alignment horizontal="center" vertical="top"/>
    </xf>
    <xf numFmtId="49" fontId="6" fillId="4" borderId="69" xfId="0" applyNumberFormat="1" applyFont="1" applyFill="1" applyBorder="1" applyAlignment="1">
      <alignment horizontal="center" vertical="top"/>
    </xf>
    <xf numFmtId="49" fontId="6" fillId="4" borderId="5" xfId="0" applyNumberFormat="1" applyFont="1" applyFill="1" applyBorder="1" applyAlignment="1">
      <alignment horizontal="center" vertical="top"/>
    </xf>
    <xf numFmtId="49" fontId="6" fillId="4" borderId="41" xfId="0" applyNumberFormat="1" applyFont="1" applyFill="1" applyBorder="1" applyAlignment="1">
      <alignment horizontal="center" vertical="top"/>
    </xf>
    <xf numFmtId="0" fontId="10" fillId="0" borderId="101" xfId="2" applyFont="1" applyBorder="1" applyAlignment="1">
      <alignment horizontal="center" vertical="center" wrapText="1"/>
    </xf>
    <xf numFmtId="0" fontId="10" fillId="0" borderId="102" xfId="2" applyFont="1" applyBorder="1" applyAlignment="1">
      <alignment horizontal="center" vertical="center" wrapText="1"/>
    </xf>
    <xf numFmtId="0" fontId="0" fillId="0" borderId="0" xfId="0" applyAlignment="1">
      <alignment wrapText="1"/>
    </xf>
    <xf numFmtId="0" fontId="0" fillId="7" borderId="69" xfId="0" applyFill="1" applyBorder="1" applyAlignment="1">
      <alignment horizontal="center" vertical="center" textRotation="90"/>
    </xf>
    <xf numFmtId="0" fontId="10" fillId="0" borderId="103" xfId="2" applyFont="1" applyBorder="1" applyAlignment="1">
      <alignment vertical="center" wrapText="1"/>
    </xf>
    <xf numFmtId="0" fontId="9" fillId="0" borderId="92" xfId="2" applyFont="1" applyBorder="1" applyAlignment="1">
      <alignment vertical="center" wrapText="1"/>
    </xf>
    <xf numFmtId="0" fontId="9" fillId="0" borderId="93" xfId="2" applyFont="1" applyBorder="1" applyAlignment="1">
      <alignment vertical="center" wrapText="1"/>
    </xf>
    <xf numFmtId="0" fontId="0" fillId="7" borderId="100" xfId="0" applyFill="1" applyBorder="1" applyAlignment="1">
      <alignment horizontal="center" vertical="center" textRotation="90"/>
    </xf>
    <xf numFmtId="0" fontId="0" fillId="7" borderId="48" xfId="0" applyFill="1" applyBorder="1" applyAlignment="1">
      <alignment horizontal="center" vertical="center" textRotation="90"/>
    </xf>
    <xf numFmtId="0" fontId="10" fillId="3" borderId="8" xfId="0" applyFont="1" applyFill="1" applyBorder="1" applyAlignment="1">
      <alignment horizontal="right" wrapText="1"/>
    </xf>
    <xf numFmtId="0" fontId="10" fillId="3" borderId="2" xfId="0" applyFont="1" applyFill="1" applyBorder="1" applyAlignment="1">
      <alignment horizontal="right" wrapText="1"/>
    </xf>
    <xf numFmtId="0" fontId="10" fillId="3" borderId="9" xfId="0" applyFont="1" applyFill="1" applyBorder="1" applyAlignment="1">
      <alignment horizontal="right" wrapText="1"/>
    </xf>
    <xf numFmtId="0" fontId="8" fillId="7" borderId="100" xfId="0" applyFont="1" applyFill="1" applyBorder="1" applyAlignment="1">
      <alignment horizontal="center" vertical="center" textRotation="90"/>
    </xf>
    <xf numFmtId="49" fontId="10" fillId="6" borderId="8" xfId="0" applyNumberFormat="1" applyFont="1" applyFill="1" applyBorder="1" applyAlignment="1">
      <alignment horizontal="right" vertical="top" wrapText="1"/>
    </xf>
    <xf numFmtId="49" fontId="10" fillId="6" borderId="2" xfId="0" applyNumberFormat="1" applyFont="1" applyFill="1" applyBorder="1" applyAlignment="1">
      <alignment horizontal="right" vertical="top" wrapText="1"/>
    </xf>
    <xf numFmtId="49" fontId="10" fillId="6" borderId="9" xfId="0" applyNumberFormat="1" applyFont="1" applyFill="1" applyBorder="1" applyAlignment="1">
      <alignment horizontal="right" vertical="top" wrapText="1"/>
    </xf>
    <xf numFmtId="0" fontId="6" fillId="9" borderId="8" xfId="0" applyFont="1" applyFill="1" applyBorder="1" applyAlignment="1">
      <alignment horizontal="right" vertical="top" wrapText="1"/>
    </xf>
    <xf numFmtId="0" fontId="6" fillId="9" borderId="2" xfId="0" applyFont="1" applyFill="1" applyBorder="1" applyAlignment="1">
      <alignment horizontal="right" vertical="top" wrapText="1"/>
    </xf>
    <xf numFmtId="0" fontId="6" fillId="9" borderId="9" xfId="0" applyFont="1" applyFill="1" applyBorder="1" applyAlignment="1">
      <alignment horizontal="right" vertical="top" wrapText="1"/>
    </xf>
    <xf numFmtId="0" fontId="7" fillId="4" borderId="8" xfId="0" applyFont="1" applyFill="1"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0" fontId="9" fillId="7" borderId="69" xfId="0" applyFont="1" applyFill="1" applyBorder="1" applyAlignment="1">
      <alignment horizontal="center" vertical="center" wrapText="1"/>
    </xf>
    <xf numFmtId="0" fontId="7" fillId="7" borderId="22" xfId="0" applyFont="1" applyFill="1" applyBorder="1" applyAlignment="1">
      <alignment horizontal="center" vertical="top"/>
    </xf>
    <xf numFmtId="0" fontId="0" fillId="0" borderId="13" xfId="0" applyBorder="1" applyAlignment="1">
      <alignment horizontal="center" vertical="top"/>
    </xf>
    <xf numFmtId="0" fontId="7" fillId="7" borderId="25" xfId="0" applyFont="1" applyFill="1" applyBorder="1" applyAlignment="1">
      <alignment horizontal="center" vertical="top"/>
    </xf>
    <xf numFmtId="0" fontId="0" fillId="0" borderId="15" xfId="0" applyBorder="1" applyAlignment="1">
      <alignment horizontal="center" vertical="top"/>
    </xf>
    <xf numFmtId="0" fontId="6" fillId="0" borderId="44"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52" xfId="0" applyFont="1" applyBorder="1" applyAlignment="1">
      <alignment horizontal="center" vertical="center" wrapText="1"/>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Fill="1" applyBorder="1" applyAlignment="1">
      <alignment horizontal="center" vertical="center" textRotation="90" wrapText="1"/>
    </xf>
    <xf numFmtId="0" fontId="7" fillId="0" borderId="104" xfId="0" applyFont="1" applyFill="1" applyBorder="1" applyAlignment="1">
      <alignment horizontal="center" vertical="center" textRotation="90" wrapText="1"/>
    </xf>
    <xf numFmtId="0" fontId="6" fillId="0" borderId="44" xfId="0" applyFont="1" applyBorder="1" applyAlignment="1">
      <alignment horizontal="center" vertical="center"/>
    </xf>
    <xf numFmtId="0" fontId="6" fillId="0" borderId="87" xfId="0" applyFont="1" applyBorder="1" applyAlignment="1">
      <alignment horizontal="center" vertical="center"/>
    </xf>
    <xf numFmtId="0" fontId="6" fillId="0" borderId="52" xfId="0" applyFont="1" applyBorder="1" applyAlignment="1">
      <alignment horizontal="center" vertical="center"/>
    </xf>
    <xf numFmtId="0" fontId="7" fillId="0" borderId="24" xfId="0" applyFont="1" applyBorder="1" applyAlignment="1">
      <alignment horizontal="center" vertical="center" textRotation="90" wrapText="1"/>
    </xf>
    <xf numFmtId="0" fontId="7" fillId="0" borderId="105" xfId="0" applyFont="1" applyBorder="1" applyAlignment="1">
      <alignment horizontal="center" vertical="center" textRotation="90" wrapText="1"/>
    </xf>
    <xf numFmtId="49" fontId="6" fillId="0" borderId="0" xfId="0" applyNumberFormat="1" applyFont="1" applyFill="1" applyBorder="1" applyAlignment="1">
      <alignment horizontal="center" vertical="top"/>
    </xf>
    <xf numFmtId="49" fontId="6" fillId="0" borderId="47"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0" fontId="9" fillId="7" borderId="1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9" xfId="0" applyFill="1" applyBorder="1" applyAlignment="1">
      <alignment horizontal="left" vertical="top" wrapText="1"/>
    </xf>
    <xf numFmtId="0" fontId="6" fillId="4" borderId="46"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73" xfId="0" applyFont="1" applyFill="1" applyBorder="1" applyAlignment="1">
      <alignment horizontal="left" vertical="top" wrapText="1"/>
    </xf>
    <xf numFmtId="0" fontId="6" fillId="3" borderId="2" xfId="0" applyFont="1" applyFill="1" applyBorder="1" applyAlignment="1">
      <alignment horizontal="left" vertical="top"/>
    </xf>
    <xf numFmtId="0" fontId="6" fillId="3" borderId="9" xfId="0" applyFont="1" applyFill="1" applyBorder="1" applyAlignment="1">
      <alignment horizontal="left" vertical="top"/>
    </xf>
    <xf numFmtId="0" fontId="7" fillId="0" borderId="24" xfId="0" applyFont="1" applyBorder="1" applyAlignment="1">
      <alignment horizontal="center" vertical="center" wrapText="1"/>
    </xf>
    <xf numFmtId="0" fontId="7" fillId="0" borderId="105" xfId="0" applyFont="1" applyBorder="1" applyAlignment="1">
      <alignment horizontal="center" vertical="center" wrapText="1"/>
    </xf>
    <xf numFmtId="0" fontId="9" fillId="0" borderId="0" xfId="0" applyFont="1" applyBorder="1" applyAlignment="1">
      <alignment horizontal="left" vertical="top"/>
    </xf>
    <xf numFmtId="0" fontId="13" fillId="0" borderId="0" xfId="0" applyFont="1" applyBorder="1" applyAlignment="1">
      <alignment horizontal="right" vertical="top"/>
    </xf>
    <xf numFmtId="0" fontId="0" fillId="0" borderId="0" xfId="0" applyBorder="1" applyAlignment="1">
      <alignment horizontal="right"/>
    </xf>
    <xf numFmtId="0" fontId="10" fillId="0" borderId="0" xfId="0" applyFont="1" applyAlignment="1">
      <alignment horizontal="center" vertical="top" wrapText="1"/>
    </xf>
    <xf numFmtId="0" fontId="17" fillId="0" borderId="0" xfId="0" applyFont="1" applyAlignment="1">
      <alignment horizontal="center" vertical="top" wrapText="1"/>
    </xf>
    <xf numFmtId="0" fontId="7" fillId="0" borderId="29"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29" xfId="0" applyNumberFormat="1" applyFont="1" applyBorder="1" applyAlignment="1">
      <alignment horizontal="center" vertical="center" textRotation="90" wrapText="1"/>
    </xf>
    <xf numFmtId="0" fontId="7" fillId="0" borderId="69" xfId="0" applyNumberFormat="1" applyFont="1" applyBorder="1" applyAlignment="1">
      <alignment horizontal="center" vertical="center" textRotation="90" wrapText="1"/>
    </xf>
    <xf numFmtId="0" fontId="7" fillId="0" borderId="106" xfId="0" applyNumberFormat="1" applyFont="1" applyBorder="1" applyAlignment="1">
      <alignment horizontal="center" vertical="center" textRotation="90" wrapText="1"/>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textRotation="90" wrapText="1"/>
    </xf>
    <xf numFmtId="0" fontId="7" fillId="0" borderId="69" xfId="0" applyFont="1" applyBorder="1" applyAlignment="1">
      <alignment horizontal="center" vertical="center" textRotation="90" wrapText="1"/>
    </xf>
    <xf numFmtId="0" fontId="7" fillId="0" borderId="106" xfId="0" applyFont="1" applyBorder="1" applyAlignment="1">
      <alignment horizontal="center" vertical="center" textRotation="90" wrapText="1"/>
    </xf>
    <xf numFmtId="0" fontId="7" fillId="0" borderId="107" xfId="0" applyFont="1" applyBorder="1" applyAlignment="1">
      <alignment horizontal="center" vertical="center" textRotation="90" wrapText="1"/>
    </xf>
    <xf numFmtId="0" fontId="7" fillId="0" borderId="108" xfId="0" applyFont="1" applyBorder="1" applyAlignment="1">
      <alignment horizontal="center" vertical="center" textRotation="90" wrapText="1"/>
    </xf>
    <xf numFmtId="0" fontId="7" fillId="0" borderId="109" xfId="0" applyFont="1" applyBorder="1" applyAlignment="1">
      <alignment horizontal="center" vertical="center" textRotation="90" wrapText="1"/>
    </xf>
    <xf numFmtId="0" fontId="7" fillId="0" borderId="110" xfId="0" applyFont="1" applyBorder="1" applyAlignment="1">
      <alignment horizontal="center" vertical="center" textRotation="90" wrapText="1"/>
    </xf>
    <xf numFmtId="0" fontId="7" fillId="0" borderId="111" xfId="0" applyFont="1" applyBorder="1" applyAlignment="1">
      <alignment horizontal="center" vertical="center" textRotation="90" wrapText="1"/>
    </xf>
    <xf numFmtId="0" fontId="7" fillId="0" borderId="112" xfId="0" applyFont="1" applyBorder="1" applyAlignment="1">
      <alignment horizontal="center" vertical="center" textRotation="90" wrapText="1"/>
    </xf>
    <xf numFmtId="0" fontId="7" fillId="0" borderId="113" xfId="0" applyFont="1" applyBorder="1" applyAlignment="1">
      <alignment horizontal="center" vertical="center" textRotation="90" wrapText="1"/>
    </xf>
    <xf numFmtId="0" fontId="7" fillId="0" borderId="114" xfId="0" applyFont="1" applyBorder="1" applyAlignment="1">
      <alignment horizontal="center" vertical="center" textRotation="90" wrapText="1"/>
    </xf>
    <xf numFmtId="0" fontId="7" fillId="0" borderId="115" xfId="0" applyFont="1" applyBorder="1" applyAlignment="1">
      <alignment horizontal="center" vertical="center" textRotation="90" wrapText="1"/>
    </xf>
    <xf numFmtId="0" fontId="10" fillId="6" borderId="43" xfId="0" applyFont="1" applyFill="1" applyBorder="1" applyAlignment="1">
      <alignment horizontal="left" vertical="top" wrapText="1"/>
    </xf>
    <xf numFmtId="0" fontId="11" fillId="6" borderId="40" xfId="0" applyFont="1" applyFill="1" applyBorder="1" applyAlignment="1">
      <alignment horizontal="left" vertical="top" wrapText="1"/>
    </xf>
    <xf numFmtId="0" fontId="11" fillId="6" borderId="62"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2" xfId="0" applyFont="1" applyFill="1" applyBorder="1" applyAlignment="1">
      <alignment horizontal="left" vertical="top" wrapText="1"/>
    </xf>
    <xf numFmtId="0" fontId="6" fillId="9" borderId="9" xfId="0" applyFont="1" applyFill="1"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49" fontId="6" fillId="4" borderId="29" xfId="0" applyNumberFormat="1" applyFont="1" applyFill="1" applyBorder="1" applyAlignment="1">
      <alignment horizontal="center" vertical="top" wrapText="1"/>
    </xf>
    <xf numFmtId="49" fontId="6" fillId="4" borderId="69" xfId="0" applyNumberFormat="1" applyFont="1" applyFill="1" applyBorder="1" applyAlignment="1">
      <alignment horizontal="center" vertical="top" wrapText="1"/>
    </xf>
    <xf numFmtId="49" fontId="6" fillId="4" borderId="11" xfId="0" applyNumberFormat="1" applyFont="1" applyFill="1" applyBorder="1" applyAlignment="1">
      <alignment horizontal="center" vertical="top" wrapText="1"/>
    </xf>
    <xf numFmtId="0" fontId="0" fillId="7" borderId="2" xfId="0" applyFill="1" applyBorder="1" applyAlignment="1">
      <alignment vertical="top" wrapText="1"/>
    </xf>
    <xf numFmtId="0" fontId="0" fillId="7" borderId="28" xfId="0" applyFill="1" applyBorder="1" applyAlignment="1">
      <alignment vertical="top" wrapText="1"/>
    </xf>
    <xf numFmtId="0" fontId="0" fillId="7" borderId="9" xfId="0" applyFill="1" applyBorder="1" applyAlignment="1">
      <alignment vertical="top" wrapText="1"/>
    </xf>
    <xf numFmtId="0" fontId="8" fillId="7" borderId="0" xfId="0" applyFont="1" applyFill="1" applyBorder="1" applyAlignment="1">
      <alignment horizontal="center" vertical="center" textRotation="90" wrapText="1"/>
    </xf>
    <xf numFmtId="0" fontId="0" fillId="7" borderId="0" xfId="0" applyFill="1" applyBorder="1" applyAlignment="1">
      <alignment horizontal="center" vertical="center" textRotation="90" wrapText="1"/>
    </xf>
    <xf numFmtId="0" fontId="0" fillId="7" borderId="28" xfId="0" applyFill="1" applyBorder="1" applyAlignment="1">
      <alignment horizontal="center" vertical="center" textRotation="90" wrapText="1"/>
    </xf>
    <xf numFmtId="49" fontId="6" fillId="3" borderId="29" xfId="0" applyNumberFormat="1" applyFont="1" applyFill="1" applyBorder="1" applyAlignment="1">
      <alignment horizontal="center" vertical="top" wrapText="1"/>
    </xf>
    <xf numFmtId="49" fontId="6" fillId="3" borderId="69" xfId="0" applyNumberFormat="1" applyFont="1" applyFill="1" applyBorder="1" applyAlignment="1">
      <alignment horizontal="center" vertical="top" wrapText="1"/>
    </xf>
    <xf numFmtId="49" fontId="6" fillId="3" borderId="11" xfId="0" applyNumberFormat="1" applyFont="1" applyFill="1" applyBorder="1" applyAlignment="1">
      <alignment horizontal="center" vertical="top" wrapText="1"/>
    </xf>
    <xf numFmtId="0" fontId="0" fillId="9" borderId="2" xfId="0" applyFill="1" applyBorder="1" applyAlignment="1">
      <alignment horizontal="right" vertical="top" wrapText="1"/>
    </xf>
    <xf numFmtId="0" fontId="0" fillId="9" borderId="9" xfId="0" applyFill="1" applyBorder="1" applyAlignment="1">
      <alignment horizontal="right" vertical="top" wrapText="1"/>
    </xf>
    <xf numFmtId="0" fontId="0" fillId="9" borderId="2" xfId="0" applyFill="1" applyBorder="1" applyAlignment="1">
      <alignment horizontal="left" vertical="top" wrapText="1"/>
    </xf>
    <xf numFmtId="0" fontId="0" fillId="9" borderId="9" xfId="0" applyFill="1" applyBorder="1" applyAlignment="1">
      <alignment horizontal="left" vertical="top" wrapText="1"/>
    </xf>
    <xf numFmtId="0" fontId="7" fillId="0" borderId="0" xfId="0" applyFont="1" applyAlignment="1">
      <alignment horizontal="left" vertical="top"/>
    </xf>
    <xf numFmtId="0" fontId="8" fillId="7" borderId="29" xfId="0" applyFont="1" applyFill="1" applyBorder="1" applyAlignment="1">
      <alignment horizontal="center" vertical="center" textRotation="90" wrapText="1"/>
    </xf>
    <xf numFmtId="0" fontId="0" fillId="7" borderId="69" xfId="0" applyFill="1" applyBorder="1" applyAlignment="1">
      <alignment horizontal="center" vertical="center" textRotation="90" wrapText="1"/>
    </xf>
    <xf numFmtId="0" fontId="0" fillId="7" borderId="11" xfId="0" applyFill="1" applyBorder="1" applyAlignment="1">
      <alignment horizontal="center" vertical="center" textRotation="90" wrapText="1"/>
    </xf>
    <xf numFmtId="49" fontId="6" fillId="7" borderId="29" xfId="0" applyNumberFormat="1" applyFont="1" applyFill="1" applyBorder="1" applyAlignment="1">
      <alignment horizontal="center" vertical="top" wrapText="1"/>
    </xf>
    <xf numFmtId="49" fontId="6" fillId="7" borderId="69" xfId="0" applyNumberFormat="1" applyFont="1" applyFill="1" applyBorder="1" applyAlignment="1">
      <alignment horizontal="center" vertical="top" wrapText="1"/>
    </xf>
    <xf numFmtId="49" fontId="6" fillId="7" borderId="11" xfId="0" applyNumberFormat="1" applyFont="1" applyFill="1" applyBorder="1" applyAlignment="1">
      <alignment horizontal="center" vertical="top" wrapText="1"/>
    </xf>
    <xf numFmtId="0" fontId="0" fillId="7" borderId="29" xfId="0" applyFill="1" applyBorder="1" applyAlignment="1">
      <alignment horizontal="center" vertical="center" textRotation="90" wrapText="1"/>
    </xf>
    <xf numFmtId="0" fontId="0" fillId="7" borderId="2" xfId="0" applyFill="1" applyBorder="1" applyAlignment="1">
      <alignment horizontal="center" wrapText="1"/>
    </xf>
    <xf numFmtId="0" fontId="0" fillId="7" borderId="9" xfId="0" applyFill="1" applyBorder="1" applyAlignment="1">
      <alignment horizontal="center" wrapText="1"/>
    </xf>
    <xf numFmtId="0" fontId="9" fillId="7" borderId="29" xfId="0" applyFont="1" applyFill="1" applyBorder="1" applyAlignment="1">
      <alignment horizontal="center" vertical="center" wrapText="1"/>
    </xf>
    <xf numFmtId="0" fontId="7" fillId="7" borderId="24" xfId="0" applyFont="1" applyFill="1" applyBorder="1" applyAlignment="1">
      <alignment horizontal="center" vertical="top"/>
    </xf>
    <xf numFmtId="0" fontId="0" fillId="0" borderId="37" xfId="0" applyBorder="1" applyAlignment="1">
      <alignment horizontal="center" vertical="top"/>
    </xf>
    <xf numFmtId="0" fontId="15" fillId="0" borderId="18" xfId="0" applyFont="1" applyBorder="1" applyAlignment="1"/>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W169"/>
  <sheetViews>
    <sheetView tabSelected="1" view="pageLayout" topLeftCell="A154" zoomScaleNormal="90" zoomScaleSheetLayoutView="70" workbookViewId="0">
      <selection activeCell="H172" sqref="H172"/>
    </sheetView>
  </sheetViews>
  <sheetFormatPr defaultRowHeight="18.75"/>
  <cols>
    <col min="1" max="1" width="4" style="2" customWidth="1"/>
    <col min="2" max="3" width="3.42578125" style="2" customWidth="1"/>
    <col min="4" max="4" width="26.140625" style="2" customWidth="1"/>
    <col min="5" max="5" width="4.7109375" style="2" customWidth="1"/>
    <col min="6" max="6" width="4.7109375" style="3" customWidth="1"/>
    <col min="7" max="7" width="5.7109375" style="2" customWidth="1"/>
    <col min="8" max="8" width="7.42578125" style="4" customWidth="1"/>
    <col min="9" max="9" width="11.5703125" style="2" customWidth="1"/>
    <col min="10" max="10" width="9.140625" style="2" customWidth="1"/>
    <col min="11" max="11" width="9.28515625" style="2" customWidth="1"/>
    <col min="12" max="12" width="6.140625" style="2" customWidth="1"/>
    <col min="13" max="13" width="10.42578125" style="2" customWidth="1"/>
    <col min="14" max="15" width="10" style="2" customWidth="1"/>
    <col min="16" max="16" width="6.28515625" style="2" customWidth="1"/>
    <col min="17" max="17" width="10" style="2" customWidth="1"/>
    <col min="18" max="19" width="10.5703125" style="2" customWidth="1"/>
    <col min="20" max="20" width="6.28515625" style="2" customWidth="1"/>
    <col min="21" max="21" width="10.28515625" style="2" bestFit="1" customWidth="1"/>
    <col min="22" max="22" width="9.85546875" style="2" customWidth="1"/>
    <col min="23" max="23" width="10.5703125" style="2" customWidth="1"/>
    <col min="24" max="24" width="6" style="2" customWidth="1"/>
    <col min="25" max="25" width="14.28515625" style="2" customWidth="1"/>
    <col min="26" max="26" width="11" style="7" bestFit="1" customWidth="1"/>
    <col min="27" max="28" width="8.7109375" style="2" bestFit="1" customWidth="1"/>
    <col min="29" max="29" width="9.140625" style="1"/>
    <col min="30" max="30" width="9.140625" style="200"/>
    <col min="31" max="31" width="9.140625" style="205"/>
    <col min="32" max="16384" width="9.140625" style="1"/>
  </cols>
  <sheetData>
    <row r="1" spans="1:34" ht="6.75" customHeight="1">
      <c r="W1" s="481"/>
      <c r="X1" s="481"/>
      <c r="Y1" s="481"/>
      <c r="Z1" s="481"/>
      <c r="AA1" s="481"/>
      <c r="AB1" s="481"/>
      <c r="AC1" s="481"/>
    </row>
    <row r="2" spans="1:34" ht="20.25" customHeight="1">
      <c r="A2" s="484" t="s">
        <v>117</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row>
    <row r="3" spans="1:34" ht="29.25" customHeight="1">
      <c r="A3" s="393" t="s">
        <v>118</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row>
    <row r="4" spans="1:34" ht="17.25" customHeight="1" thickBot="1">
      <c r="A4" s="482" t="s">
        <v>79</v>
      </c>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row>
    <row r="5" spans="1:34" ht="45" customHeight="1" thickTop="1">
      <c r="A5" s="494" t="s">
        <v>0</v>
      </c>
      <c r="B5" s="494" t="s">
        <v>1</v>
      </c>
      <c r="C5" s="494" t="s">
        <v>2</v>
      </c>
      <c r="D5" s="486" t="s">
        <v>3</v>
      </c>
      <c r="E5" s="489" t="s">
        <v>4</v>
      </c>
      <c r="F5" s="497" t="s">
        <v>5</v>
      </c>
      <c r="G5" s="500" t="s">
        <v>72</v>
      </c>
      <c r="H5" s="503" t="s">
        <v>6</v>
      </c>
      <c r="I5" s="456" t="s">
        <v>74</v>
      </c>
      <c r="J5" s="457"/>
      <c r="K5" s="457"/>
      <c r="L5" s="458"/>
      <c r="M5" s="456" t="s">
        <v>62</v>
      </c>
      <c r="N5" s="457"/>
      <c r="O5" s="457"/>
      <c r="P5" s="458"/>
      <c r="Q5" s="456" t="s">
        <v>69</v>
      </c>
      <c r="R5" s="457"/>
      <c r="S5" s="457"/>
      <c r="T5" s="458"/>
      <c r="U5" s="456" t="s">
        <v>75</v>
      </c>
      <c r="V5" s="457"/>
      <c r="W5" s="457"/>
      <c r="X5" s="458"/>
      <c r="Y5" s="463" t="s">
        <v>78</v>
      </c>
      <c r="Z5" s="464"/>
      <c r="AA5" s="464"/>
      <c r="AB5" s="465"/>
    </row>
    <row r="6" spans="1:34" ht="24.75" customHeight="1">
      <c r="A6" s="495"/>
      <c r="B6" s="495"/>
      <c r="C6" s="495"/>
      <c r="D6" s="487"/>
      <c r="E6" s="490"/>
      <c r="F6" s="498"/>
      <c r="G6" s="501"/>
      <c r="H6" s="504"/>
      <c r="I6" s="466" t="s">
        <v>7</v>
      </c>
      <c r="J6" s="459" t="s">
        <v>8</v>
      </c>
      <c r="K6" s="460"/>
      <c r="L6" s="461" t="s">
        <v>22</v>
      </c>
      <c r="M6" s="466" t="s">
        <v>7</v>
      </c>
      <c r="N6" s="459" t="s">
        <v>8</v>
      </c>
      <c r="O6" s="460"/>
      <c r="P6" s="461" t="s">
        <v>22</v>
      </c>
      <c r="Q6" s="466" t="s">
        <v>7</v>
      </c>
      <c r="R6" s="459" t="s">
        <v>8</v>
      </c>
      <c r="S6" s="460"/>
      <c r="T6" s="461" t="s">
        <v>22</v>
      </c>
      <c r="U6" s="466" t="s">
        <v>7</v>
      </c>
      <c r="V6" s="459" t="s">
        <v>8</v>
      </c>
      <c r="W6" s="460"/>
      <c r="X6" s="461" t="s">
        <v>22</v>
      </c>
      <c r="Y6" s="479" t="s">
        <v>10</v>
      </c>
      <c r="Z6" s="459" t="s">
        <v>46</v>
      </c>
      <c r="AA6" s="492"/>
      <c r="AB6" s="493"/>
    </row>
    <row r="7" spans="1:34" ht="141" customHeight="1" thickBot="1">
      <c r="A7" s="496"/>
      <c r="B7" s="496"/>
      <c r="C7" s="496"/>
      <c r="D7" s="488"/>
      <c r="E7" s="491"/>
      <c r="F7" s="499"/>
      <c r="G7" s="502"/>
      <c r="H7" s="505"/>
      <c r="I7" s="467"/>
      <c r="J7" s="10" t="s">
        <v>7</v>
      </c>
      <c r="K7" s="11" t="s">
        <v>11</v>
      </c>
      <c r="L7" s="462"/>
      <c r="M7" s="467"/>
      <c r="N7" s="15" t="s">
        <v>7</v>
      </c>
      <c r="O7" s="11" t="s">
        <v>11</v>
      </c>
      <c r="P7" s="462"/>
      <c r="Q7" s="467"/>
      <c r="R7" s="10" t="s">
        <v>7</v>
      </c>
      <c r="S7" s="11" t="s">
        <v>11</v>
      </c>
      <c r="T7" s="462"/>
      <c r="U7" s="467"/>
      <c r="V7" s="10" t="s">
        <v>7</v>
      </c>
      <c r="W7" s="11" t="s">
        <v>11</v>
      </c>
      <c r="X7" s="462"/>
      <c r="Y7" s="480"/>
      <c r="Z7" s="12" t="s">
        <v>68</v>
      </c>
      <c r="AA7" s="12" t="s">
        <v>76</v>
      </c>
      <c r="AB7" s="179" t="s">
        <v>77</v>
      </c>
    </row>
    <row r="8" spans="1:34" ht="19.5" customHeight="1" thickTop="1" thickBot="1">
      <c r="A8" s="506" t="s">
        <v>28</v>
      </c>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8"/>
    </row>
    <row r="9" spans="1:34" ht="16.5" customHeight="1" thickBot="1">
      <c r="A9" s="180" t="s">
        <v>16</v>
      </c>
      <c r="B9" s="477" t="s">
        <v>17</v>
      </c>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8"/>
    </row>
    <row r="10" spans="1:34" ht="19.5" customHeight="1" thickBot="1">
      <c r="A10" s="162" t="s">
        <v>16</v>
      </c>
      <c r="B10" s="19" t="s">
        <v>16</v>
      </c>
      <c r="C10" s="474" t="s">
        <v>21</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6"/>
    </row>
    <row r="11" spans="1:34" ht="54" customHeight="1" thickBot="1">
      <c r="A11" s="162" t="s">
        <v>16</v>
      </c>
      <c r="B11" s="19" t="s">
        <v>16</v>
      </c>
      <c r="C11" s="22" t="s">
        <v>16</v>
      </c>
      <c r="D11" s="23" t="s">
        <v>41</v>
      </c>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3"/>
    </row>
    <row r="12" spans="1:34" ht="18" customHeight="1">
      <c r="A12" s="420"/>
      <c r="B12" s="426"/>
      <c r="C12" s="468"/>
      <c r="D12" s="17" t="s">
        <v>31</v>
      </c>
      <c r="E12" s="436">
        <v>288712070</v>
      </c>
      <c r="F12" s="436">
        <v>288712070</v>
      </c>
      <c r="G12" s="441" t="s">
        <v>60</v>
      </c>
      <c r="H12" s="35" t="s">
        <v>13</v>
      </c>
      <c r="I12" s="228">
        <v>0.3</v>
      </c>
      <c r="J12" s="228">
        <v>0.3</v>
      </c>
      <c r="K12" s="37"/>
      <c r="L12" s="38"/>
      <c r="M12" s="173">
        <v>0.3</v>
      </c>
      <c r="N12" s="243">
        <v>0.3</v>
      </c>
      <c r="O12" s="95"/>
      <c r="P12" s="96"/>
      <c r="Q12" s="36">
        <v>0.3</v>
      </c>
      <c r="R12" s="37">
        <v>0.3</v>
      </c>
      <c r="S12" s="37"/>
      <c r="T12" s="38"/>
      <c r="U12" s="147">
        <v>0.3</v>
      </c>
      <c r="V12" s="67">
        <v>0.3</v>
      </c>
      <c r="W12" s="37"/>
      <c r="X12" s="39"/>
      <c r="Y12" s="451" t="s">
        <v>80</v>
      </c>
      <c r="Z12" s="41">
        <v>1</v>
      </c>
      <c r="AA12" s="42">
        <v>1</v>
      </c>
      <c r="AB12" s="175">
        <v>1</v>
      </c>
    </row>
    <row r="13" spans="1:34" ht="18" customHeight="1">
      <c r="A13" s="420"/>
      <c r="B13" s="426"/>
      <c r="C13" s="468"/>
      <c r="D13" s="14" t="s">
        <v>32</v>
      </c>
      <c r="E13" s="436"/>
      <c r="F13" s="436"/>
      <c r="G13" s="436"/>
      <c r="H13" s="43" t="s">
        <v>13</v>
      </c>
      <c r="I13" s="229">
        <v>0.2</v>
      </c>
      <c r="J13" s="229">
        <v>0.2</v>
      </c>
      <c r="K13" s="45"/>
      <c r="L13" s="46"/>
      <c r="M13" s="242">
        <v>0.2</v>
      </c>
      <c r="N13" s="244">
        <v>0.2</v>
      </c>
      <c r="O13" s="98"/>
      <c r="P13" s="99"/>
      <c r="Q13" s="174">
        <v>0.2</v>
      </c>
      <c r="R13" s="174">
        <v>0.2</v>
      </c>
      <c r="S13" s="45"/>
      <c r="T13" s="46"/>
      <c r="U13" s="245">
        <v>0.2</v>
      </c>
      <c r="V13" s="246">
        <v>0.2</v>
      </c>
      <c r="W13" s="45"/>
      <c r="X13" s="48"/>
      <c r="Y13" s="451"/>
      <c r="Z13" s="49">
        <v>1</v>
      </c>
      <c r="AA13" s="50">
        <v>1</v>
      </c>
      <c r="AB13" s="182">
        <v>1</v>
      </c>
    </row>
    <row r="14" spans="1:34" ht="17.25" customHeight="1">
      <c r="A14" s="420"/>
      <c r="B14" s="426"/>
      <c r="C14" s="468"/>
      <c r="D14" s="14" t="s">
        <v>33</v>
      </c>
      <c r="E14" s="436"/>
      <c r="F14" s="436"/>
      <c r="G14" s="436"/>
      <c r="H14" s="43" t="s">
        <v>13</v>
      </c>
      <c r="I14" s="229">
        <v>0.2</v>
      </c>
      <c r="J14" s="229">
        <v>0.2</v>
      </c>
      <c r="K14" s="45"/>
      <c r="L14" s="46"/>
      <c r="M14" s="242">
        <v>0.2</v>
      </c>
      <c r="N14" s="244">
        <v>0.2</v>
      </c>
      <c r="O14" s="98"/>
      <c r="P14" s="99"/>
      <c r="Q14" s="174">
        <v>0.2</v>
      </c>
      <c r="R14" s="174">
        <v>0.2</v>
      </c>
      <c r="S14" s="45"/>
      <c r="T14" s="46"/>
      <c r="U14" s="245">
        <v>0.2</v>
      </c>
      <c r="V14" s="246">
        <v>0.2</v>
      </c>
      <c r="W14" s="45"/>
      <c r="X14" s="48"/>
      <c r="Y14" s="451"/>
      <c r="Z14" s="49">
        <v>1</v>
      </c>
      <c r="AA14" s="50">
        <v>1</v>
      </c>
      <c r="AB14" s="182">
        <v>1</v>
      </c>
    </row>
    <row r="15" spans="1:34" ht="17.25" customHeight="1">
      <c r="A15" s="420"/>
      <c r="B15" s="426"/>
      <c r="C15" s="468"/>
      <c r="D15" s="14" t="s">
        <v>34</v>
      </c>
      <c r="E15" s="436"/>
      <c r="F15" s="436"/>
      <c r="G15" s="436"/>
      <c r="H15" s="43" t="s">
        <v>13</v>
      </c>
      <c r="I15" s="229">
        <v>0.2</v>
      </c>
      <c r="J15" s="229">
        <v>0.2</v>
      </c>
      <c r="K15" s="45"/>
      <c r="L15" s="46"/>
      <c r="M15" s="242">
        <v>0.2</v>
      </c>
      <c r="N15" s="244">
        <v>0.2</v>
      </c>
      <c r="O15" s="98"/>
      <c r="P15" s="99"/>
      <c r="Q15" s="174">
        <v>0.2</v>
      </c>
      <c r="R15" s="174">
        <v>0.2</v>
      </c>
      <c r="S15" s="45"/>
      <c r="T15" s="46"/>
      <c r="U15" s="245">
        <v>0.2</v>
      </c>
      <c r="V15" s="246">
        <v>0.2</v>
      </c>
      <c r="W15" s="45"/>
      <c r="X15" s="48"/>
      <c r="Y15" s="451"/>
      <c r="Z15" s="49">
        <v>1</v>
      </c>
      <c r="AA15" s="50">
        <v>1</v>
      </c>
      <c r="AB15" s="182">
        <v>1</v>
      </c>
    </row>
    <row r="16" spans="1:34" ht="19.5" customHeight="1">
      <c r="A16" s="420"/>
      <c r="B16" s="426"/>
      <c r="C16" s="468"/>
      <c r="D16" s="14" t="s">
        <v>35</v>
      </c>
      <c r="E16" s="436"/>
      <c r="F16" s="436"/>
      <c r="G16" s="436"/>
      <c r="H16" s="43" t="s">
        <v>13</v>
      </c>
      <c r="I16" s="229">
        <v>0.2</v>
      </c>
      <c r="J16" s="229">
        <v>0.2</v>
      </c>
      <c r="K16" s="45"/>
      <c r="L16" s="46"/>
      <c r="M16" s="242">
        <v>0.2</v>
      </c>
      <c r="N16" s="244">
        <v>0.2</v>
      </c>
      <c r="O16" s="98"/>
      <c r="P16" s="99"/>
      <c r="Q16" s="174">
        <v>0.2</v>
      </c>
      <c r="R16" s="174">
        <v>0.2</v>
      </c>
      <c r="S16" s="45"/>
      <c r="T16" s="46"/>
      <c r="U16" s="245">
        <v>0.2</v>
      </c>
      <c r="V16" s="246">
        <v>0.2</v>
      </c>
      <c r="W16" s="45"/>
      <c r="X16" s="48"/>
      <c r="Y16" s="451"/>
      <c r="Z16" s="49">
        <v>1</v>
      </c>
      <c r="AA16" s="50">
        <v>1</v>
      </c>
      <c r="AB16" s="182">
        <v>1</v>
      </c>
      <c r="AE16" s="200"/>
      <c r="AF16" s="200"/>
      <c r="AG16" s="200"/>
      <c r="AH16" s="200"/>
    </row>
    <row r="17" spans="1:34" ht="19.5" customHeight="1">
      <c r="A17" s="420"/>
      <c r="B17" s="426"/>
      <c r="C17" s="468"/>
      <c r="D17" s="14" t="s">
        <v>36</v>
      </c>
      <c r="E17" s="436"/>
      <c r="F17" s="436"/>
      <c r="G17" s="436"/>
      <c r="H17" s="43" t="s">
        <v>13</v>
      </c>
      <c r="I17" s="229">
        <v>0.2</v>
      </c>
      <c r="J17" s="229">
        <v>0.2</v>
      </c>
      <c r="K17" s="45"/>
      <c r="L17" s="46"/>
      <c r="M17" s="242">
        <v>0.2</v>
      </c>
      <c r="N17" s="244">
        <v>0.2</v>
      </c>
      <c r="O17" s="98"/>
      <c r="P17" s="99"/>
      <c r="Q17" s="174">
        <v>0.2</v>
      </c>
      <c r="R17" s="174">
        <v>0.2</v>
      </c>
      <c r="S17" s="45"/>
      <c r="T17" s="46"/>
      <c r="U17" s="245">
        <v>0.2</v>
      </c>
      <c r="V17" s="246">
        <v>0.2</v>
      </c>
      <c r="W17" s="45"/>
      <c r="X17" s="48"/>
      <c r="Y17" s="451"/>
      <c r="Z17" s="49">
        <v>1</v>
      </c>
      <c r="AA17" s="50">
        <v>1</v>
      </c>
      <c r="AB17" s="182">
        <v>1</v>
      </c>
      <c r="AE17" s="200"/>
      <c r="AF17" s="200"/>
      <c r="AG17" s="200"/>
      <c r="AH17" s="200"/>
    </row>
    <row r="18" spans="1:34" ht="18" customHeight="1">
      <c r="A18" s="420"/>
      <c r="B18" s="426"/>
      <c r="C18" s="468"/>
      <c r="D18" s="14" t="s">
        <v>37</v>
      </c>
      <c r="E18" s="436"/>
      <c r="F18" s="436"/>
      <c r="G18" s="436"/>
      <c r="H18" s="43" t="s">
        <v>13</v>
      </c>
      <c r="I18" s="229">
        <v>0.2</v>
      </c>
      <c r="J18" s="229">
        <v>0.2</v>
      </c>
      <c r="K18" s="45"/>
      <c r="L18" s="46"/>
      <c r="M18" s="242">
        <v>0.2</v>
      </c>
      <c r="N18" s="244">
        <v>0.2</v>
      </c>
      <c r="O18" s="98"/>
      <c r="P18" s="99"/>
      <c r="Q18" s="174">
        <v>0.2</v>
      </c>
      <c r="R18" s="174">
        <v>0.2</v>
      </c>
      <c r="S18" s="45"/>
      <c r="T18" s="46"/>
      <c r="U18" s="245">
        <v>0.2</v>
      </c>
      <c r="V18" s="246">
        <v>0.2</v>
      </c>
      <c r="W18" s="45"/>
      <c r="X18" s="48"/>
      <c r="Y18" s="451"/>
      <c r="Z18" s="49">
        <v>1</v>
      </c>
      <c r="AA18" s="50">
        <v>1</v>
      </c>
      <c r="AB18" s="182">
        <v>1</v>
      </c>
      <c r="AE18" s="200"/>
      <c r="AF18" s="200"/>
      <c r="AG18" s="200"/>
      <c r="AH18" s="200"/>
    </row>
    <row r="19" spans="1:34" ht="20.25" customHeight="1">
      <c r="A19" s="420"/>
      <c r="B19" s="426"/>
      <c r="C19" s="468"/>
      <c r="D19" s="14" t="s">
        <v>38</v>
      </c>
      <c r="E19" s="436"/>
      <c r="F19" s="436"/>
      <c r="G19" s="436"/>
      <c r="H19" s="43" t="s">
        <v>13</v>
      </c>
      <c r="I19" s="229">
        <v>0.2</v>
      </c>
      <c r="J19" s="229">
        <v>0.2</v>
      </c>
      <c r="K19" s="45"/>
      <c r="L19" s="46"/>
      <c r="M19" s="242">
        <v>0.2</v>
      </c>
      <c r="N19" s="244">
        <v>0.2</v>
      </c>
      <c r="O19" s="98"/>
      <c r="P19" s="99"/>
      <c r="Q19" s="174">
        <v>0.2</v>
      </c>
      <c r="R19" s="174">
        <v>0.2</v>
      </c>
      <c r="S19" s="45"/>
      <c r="T19" s="46"/>
      <c r="U19" s="245">
        <v>0.2</v>
      </c>
      <c r="V19" s="246">
        <v>0.2</v>
      </c>
      <c r="W19" s="45"/>
      <c r="X19" s="48"/>
      <c r="Y19" s="451"/>
      <c r="Z19" s="49">
        <v>1</v>
      </c>
      <c r="AA19" s="50">
        <v>1</v>
      </c>
      <c r="AB19" s="182">
        <v>1</v>
      </c>
    </row>
    <row r="20" spans="1:34" ht="18" customHeight="1">
      <c r="A20" s="421"/>
      <c r="B20" s="427"/>
      <c r="C20" s="469"/>
      <c r="D20" s="14" t="s">
        <v>39</v>
      </c>
      <c r="E20" s="436"/>
      <c r="F20" s="436"/>
      <c r="G20" s="436"/>
      <c r="H20" s="51" t="s">
        <v>13</v>
      </c>
      <c r="I20" s="229">
        <v>0.2</v>
      </c>
      <c r="J20" s="229">
        <v>0.2</v>
      </c>
      <c r="K20" s="52"/>
      <c r="L20" s="53"/>
      <c r="M20" s="242">
        <v>0.2</v>
      </c>
      <c r="N20" s="244">
        <v>0.2</v>
      </c>
      <c r="O20" s="100"/>
      <c r="P20" s="101"/>
      <c r="Q20" s="174">
        <v>0.2</v>
      </c>
      <c r="R20" s="174">
        <v>0.2</v>
      </c>
      <c r="S20" s="52"/>
      <c r="T20" s="53"/>
      <c r="U20" s="245">
        <v>0.2</v>
      </c>
      <c r="V20" s="246">
        <v>0.2</v>
      </c>
      <c r="W20" s="52"/>
      <c r="X20" s="55"/>
      <c r="Y20" s="451"/>
      <c r="Z20" s="49">
        <v>1</v>
      </c>
      <c r="AA20" s="50">
        <v>1</v>
      </c>
      <c r="AB20" s="182">
        <v>1</v>
      </c>
      <c r="AD20" s="202"/>
    </row>
    <row r="21" spans="1:34" ht="18" customHeight="1" thickBot="1">
      <c r="A21" s="421"/>
      <c r="B21" s="427"/>
      <c r="C21" s="469"/>
      <c r="D21" s="16" t="s">
        <v>40</v>
      </c>
      <c r="E21" s="436"/>
      <c r="F21" s="436"/>
      <c r="G21" s="436"/>
      <c r="H21" s="43" t="s">
        <v>13</v>
      </c>
      <c r="I21" s="230">
        <v>0.3</v>
      </c>
      <c r="J21" s="230">
        <v>0.3</v>
      </c>
      <c r="K21" s="56"/>
      <c r="L21" s="57"/>
      <c r="M21" s="113">
        <v>0.3</v>
      </c>
      <c r="N21" s="98">
        <v>0.3</v>
      </c>
      <c r="O21" s="98"/>
      <c r="P21" s="99"/>
      <c r="Q21" s="44">
        <v>0.3</v>
      </c>
      <c r="R21" s="45">
        <v>0.3</v>
      </c>
      <c r="S21" s="45"/>
      <c r="T21" s="58"/>
      <c r="U21" s="83">
        <v>0.3</v>
      </c>
      <c r="V21" s="45">
        <v>0.3</v>
      </c>
      <c r="W21" s="45"/>
      <c r="X21" s="48"/>
      <c r="Y21" s="451"/>
      <c r="Z21" s="59">
        <v>1</v>
      </c>
      <c r="AA21" s="60">
        <v>1</v>
      </c>
      <c r="AB21" s="183">
        <v>1</v>
      </c>
      <c r="AD21" s="202"/>
    </row>
    <row r="22" spans="1:34" ht="19.5" customHeight="1" thickBot="1">
      <c r="A22" s="422"/>
      <c r="B22" s="428"/>
      <c r="C22" s="470"/>
      <c r="D22" s="18"/>
      <c r="E22" s="437"/>
      <c r="F22" s="437"/>
      <c r="G22" s="437"/>
      <c r="H22" s="105" t="s">
        <v>7</v>
      </c>
      <c r="I22" s="103">
        <f>SUM(I12:I21)</f>
        <v>2.1999999999999997</v>
      </c>
      <c r="J22" s="103">
        <f>SUM(J12:J21)</f>
        <v>2.1999999999999997</v>
      </c>
      <c r="K22" s="103"/>
      <c r="L22" s="104"/>
      <c r="M22" s="108">
        <f>SUM(M12:M21)</f>
        <v>2.1999999999999997</v>
      </c>
      <c r="N22" s="109">
        <f>SUM(N12:N21)</f>
        <v>2.1999999999999997</v>
      </c>
      <c r="O22" s="103"/>
      <c r="P22" s="104"/>
      <c r="Q22" s="108">
        <f>SUM(Q12:Q21)</f>
        <v>2.1999999999999997</v>
      </c>
      <c r="R22" s="109">
        <f>SUM(R12:R21)</f>
        <v>2.1999999999999997</v>
      </c>
      <c r="S22" s="103"/>
      <c r="T22" s="104"/>
      <c r="U22" s="108">
        <f>SUM(U12:U21)</f>
        <v>2.1999999999999997</v>
      </c>
      <c r="V22" s="109">
        <f>SUM(V12:V21)</f>
        <v>2.1999999999999997</v>
      </c>
      <c r="W22" s="103"/>
      <c r="X22" s="103"/>
      <c r="Y22" s="471"/>
      <c r="Z22" s="106">
        <v>10</v>
      </c>
      <c r="AA22" s="107">
        <v>10</v>
      </c>
      <c r="AB22" s="184">
        <v>10</v>
      </c>
      <c r="AC22" s="5"/>
      <c r="AD22" s="202"/>
    </row>
    <row r="23" spans="1:34" ht="33.75" customHeight="1" thickBot="1">
      <c r="A23" s="162" t="s">
        <v>16</v>
      </c>
      <c r="B23" s="19" t="s">
        <v>16</v>
      </c>
      <c r="C23" s="65" t="s">
        <v>26</v>
      </c>
      <c r="D23" s="66" t="s">
        <v>14</v>
      </c>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3"/>
    </row>
    <row r="24" spans="1:34" ht="18" customHeight="1">
      <c r="A24" s="420"/>
      <c r="B24" s="426"/>
      <c r="C24" s="423"/>
      <c r="D24" s="330" t="s">
        <v>31</v>
      </c>
      <c r="E24" s="436">
        <v>288712070</v>
      </c>
      <c r="F24" s="436">
        <v>288712070</v>
      </c>
      <c r="G24" s="441" t="s">
        <v>60</v>
      </c>
      <c r="H24" s="35" t="s">
        <v>13</v>
      </c>
      <c r="I24" s="231">
        <v>88.7</v>
      </c>
      <c r="J24" s="247">
        <v>88.7</v>
      </c>
      <c r="K24" s="232">
        <v>61.6</v>
      </c>
      <c r="L24" s="143"/>
      <c r="M24" s="112">
        <v>107.9</v>
      </c>
      <c r="N24" s="243">
        <v>107.9</v>
      </c>
      <c r="O24" s="95">
        <v>76.8</v>
      </c>
      <c r="P24" s="96"/>
      <c r="Q24" s="147">
        <v>113.5</v>
      </c>
      <c r="R24" s="67">
        <v>113.5</v>
      </c>
      <c r="S24" s="37">
        <v>81.099999999999994</v>
      </c>
      <c r="T24" s="38"/>
      <c r="U24" s="147">
        <v>113.5</v>
      </c>
      <c r="V24" s="67">
        <v>113.5</v>
      </c>
      <c r="W24" s="37">
        <v>81.099999999999994</v>
      </c>
      <c r="X24" s="39"/>
      <c r="Y24" s="451" t="s">
        <v>45</v>
      </c>
      <c r="Z24" s="256">
        <v>11575</v>
      </c>
      <c r="AA24" s="261">
        <v>11575</v>
      </c>
      <c r="AB24" s="259">
        <v>11575</v>
      </c>
      <c r="AD24" s="203"/>
      <c r="AE24" s="208"/>
      <c r="AH24" s="205"/>
    </row>
    <row r="25" spans="1:34" ht="18" customHeight="1">
      <c r="A25" s="420"/>
      <c r="B25" s="426"/>
      <c r="C25" s="423"/>
      <c r="D25" s="329"/>
      <c r="E25" s="436"/>
      <c r="F25" s="436"/>
      <c r="G25" s="441"/>
      <c r="H25" s="35" t="s">
        <v>63</v>
      </c>
      <c r="I25" s="238">
        <v>4.4950000000000001</v>
      </c>
      <c r="J25" s="232">
        <v>4.5</v>
      </c>
      <c r="K25" s="232"/>
      <c r="L25" s="143"/>
      <c r="M25" s="173"/>
      <c r="N25" s="95"/>
      <c r="O25" s="95"/>
      <c r="P25" s="96"/>
      <c r="Q25" s="152"/>
      <c r="R25" s="37"/>
      <c r="S25" s="37"/>
      <c r="T25" s="38"/>
      <c r="U25" s="152"/>
      <c r="V25" s="37"/>
      <c r="W25" s="37"/>
      <c r="X25" s="39"/>
      <c r="Y25" s="451"/>
      <c r="Z25" s="316"/>
      <c r="AA25" s="317"/>
      <c r="AB25" s="175"/>
      <c r="AD25" s="203"/>
      <c r="AE25" s="208"/>
      <c r="AH25" s="205"/>
    </row>
    <row r="26" spans="1:34" ht="18" customHeight="1">
      <c r="A26" s="420"/>
      <c r="B26" s="426"/>
      <c r="C26" s="423"/>
      <c r="D26" s="328" t="s">
        <v>32</v>
      </c>
      <c r="E26" s="436"/>
      <c r="F26" s="436"/>
      <c r="G26" s="436"/>
      <c r="H26" s="43" t="s">
        <v>13</v>
      </c>
      <c r="I26" s="233">
        <v>45</v>
      </c>
      <c r="J26" s="234">
        <v>45</v>
      </c>
      <c r="K26" s="234">
        <v>29.2</v>
      </c>
      <c r="L26" s="144"/>
      <c r="M26" s="113">
        <v>43.6</v>
      </c>
      <c r="N26" s="98">
        <v>43.6</v>
      </c>
      <c r="O26" s="98">
        <v>28.9</v>
      </c>
      <c r="P26" s="99"/>
      <c r="Q26" s="83">
        <v>45.7</v>
      </c>
      <c r="R26" s="45">
        <v>45.7</v>
      </c>
      <c r="S26" s="45">
        <v>30.5</v>
      </c>
      <c r="T26" s="46"/>
      <c r="U26" s="83">
        <v>45.7</v>
      </c>
      <c r="V26" s="45">
        <v>45.7</v>
      </c>
      <c r="W26" s="45">
        <v>30.5</v>
      </c>
      <c r="X26" s="48"/>
      <c r="Y26" s="451"/>
      <c r="Z26" s="257">
        <v>1664</v>
      </c>
      <c r="AA26" s="262">
        <v>1664</v>
      </c>
      <c r="AB26" s="182">
        <v>1664</v>
      </c>
      <c r="AD26" s="203"/>
      <c r="AE26" s="208"/>
      <c r="AH26" s="205"/>
    </row>
    <row r="27" spans="1:34" ht="18" customHeight="1">
      <c r="A27" s="420"/>
      <c r="B27" s="426"/>
      <c r="C27" s="423"/>
      <c r="D27" s="329"/>
      <c r="E27" s="436"/>
      <c r="F27" s="436"/>
      <c r="G27" s="436"/>
      <c r="H27" s="43" t="s">
        <v>63</v>
      </c>
      <c r="I27" s="233">
        <v>0.7</v>
      </c>
      <c r="J27" s="234">
        <v>0.7</v>
      </c>
      <c r="K27" s="234"/>
      <c r="L27" s="144"/>
      <c r="M27" s="113"/>
      <c r="N27" s="98"/>
      <c r="O27" s="98"/>
      <c r="P27" s="99"/>
      <c r="Q27" s="83"/>
      <c r="R27" s="45"/>
      <c r="S27" s="45"/>
      <c r="T27" s="46"/>
      <c r="U27" s="83"/>
      <c r="V27" s="45"/>
      <c r="W27" s="45"/>
      <c r="X27" s="48"/>
      <c r="Y27" s="451"/>
      <c r="Z27" s="257"/>
      <c r="AA27" s="262"/>
      <c r="AB27" s="182"/>
      <c r="AD27" s="203"/>
      <c r="AE27" s="208"/>
      <c r="AH27" s="205"/>
    </row>
    <row r="28" spans="1:34" ht="17.25" customHeight="1">
      <c r="A28" s="420"/>
      <c r="B28" s="426"/>
      <c r="C28" s="423"/>
      <c r="D28" s="328" t="s">
        <v>33</v>
      </c>
      <c r="E28" s="436"/>
      <c r="F28" s="436"/>
      <c r="G28" s="436"/>
      <c r="H28" s="43" t="s">
        <v>13</v>
      </c>
      <c r="I28" s="233">
        <v>41.3</v>
      </c>
      <c r="J28" s="234">
        <v>41.3</v>
      </c>
      <c r="K28" s="234">
        <v>27.5</v>
      </c>
      <c r="L28" s="144"/>
      <c r="M28" s="113">
        <v>44.4</v>
      </c>
      <c r="N28" s="98">
        <v>44.4</v>
      </c>
      <c r="O28" s="98">
        <v>30.3</v>
      </c>
      <c r="P28" s="99"/>
      <c r="Q28" s="83">
        <v>46.6</v>
      </c>
      <c r="R28" s="45">
        <v>46.6</v>
      </c>
      <c r="S28" s="45">
        <v>32</v>
      </c>
      <c r="T28" s="46"/>
      <c r="U28" s="83">
        <v>46.6</v>
      </c>
      <c r="V28" s="45">
        <v>46.6</v>
      </c>
      <c r="W28" s="45">
        <v>32</v>
      </c>
      <c r="X28" s="48"/>
      <c r="Y28" s="451"/>
      <c r="Z28" s="257">
        <v>529</v>
      </c>
      <c r="AA28" s="262">
        <v>529</v>
      </c>
      <c r="AB28" s="182">
        <v>529</v>
      </c>
      <c r="AD28" s="203"/>
      <c r="AE28" s="208"/>
      <c r="AH28" s="205"/>
    </row>
    <row r="29" spans="1:34" ht="17.25" customHeight="1">
      <c r="A29" s="420"/>
      <c r="B29" s="426"/>
      <c r="C29" s="423"/>
      <c r="D29" s="329"/>
      <c r="E29" s="436"/>
      <c r="F29" s="436"/>
      <c r="G29" s="436"/>
      <c r="H29" s="43" t="s">
        <v>63</v>
      </c>
      <c r="I29" s="233">
        <v>0.5</v>
      </c>
      <c r="J29" s="234">
        <v>0.5</v>
      </c>
      <c r="K29" s="234"/>
      <c r="L29" s="144"/>
      <c r="M29" s="113"/>
      <c r="N29" s="98"/>
      <c r="O29" s="98"/>
      <c r="P29" s="99"/>
      <c r="Q29" s="83"/>
      <c r="R29" s="45"/>
      <c r="S29" s="45"/>
      <c r="T29" s="46"/>
      <c r="U29" s="83"/>
      <c r="V29" s="45"/>
      <c r="W29" s="45"/>
      <c r="X29" s="48"/>
      <c r="Y29" s="451"/>
      <c r="Z29" s="257"/>
      <c r="AA29" s="262"/>
      <c r="AB29" s="182"/>
      <c r="AD29" s="203"/>
      <c r="AE29" s="208"/>
      <c r="AH29" s="205"/>
    </row>
    <row r="30" spans="1:34" ht="17.25" customHeight="1">
      <c r="A30" s="420"/>
      <c r="B30" s="426"/>
      <c r="C30" s="423"/>
      <c r="D30" s="328" t="s">
        <v>34</v>
      </c>
      <c r="E30" s="436"/>
      <c r="F30" s="436"/>
      <c r="G30" s="436"/>
      <c r="H30" s="43" t="s">
        <v>13</v>
      </c>
      <c r="I30" s="233">
        <v>40.299999999999997</v>
      </c>
      <c r="J30" s="234">
        <v>40.299999999999997</v>
      </c>
      <c r="K30" s="234">
        <v>28</v>
      </c>
      <c r="L30" s="144"/>
      <c r="M30" s="113">
        <v>48.8</v>
      </c>
      <c r="N30" s="98">
        <v>48.8</v>
      </c>
      <c r="O30" s="98">
        <v>32.5</v>
      </c>
      <c r="P30" s="99"/>
      <c r="Q30" s="83">
        <v>51.1</v>
      </c>
      <c r="R30" s="45">
        <v>51.1</v>
      </c>
      <c r="S30" s="45">
        <v>34.299999999999997</v>
      </c>
      <c r="T30" s="46"/>
      <c r="U30" s="83">
        <v>51.1</v>
      </c>
      <c r="V30" s="45">
        <v>51.1</v>
      </c>
      <c r="W30" s="45">
        <v>34.299999999999997</v>
      </c>
      <c r="X30" s="48"/>
      <c r="Y30" s="451"/>
      <c r="Z30" s="257">
        <v>1788</v>
      </c>
      <c r="AA30" s="262">
        <v>1788</v>
      </c>
      <c r="AB30" s="182">
        <v>1788</v>
      </c>
      <c r="AD30" s="203"/>
      <c r="AE30" s="208"/>
      <c r="AH30" s="205"/>
    </row>
    <row r="31" spans="1:34" ht="17.25" customHeight="1">
      <c r="A31" s="420"/>
      <c r="B31" s="426"/>
      <c r="C31" s="423"/>
      <c r="D31" s="329"/>
      <c r="E31" s="436"/>
      <c r="F31" s="436"/>
      <c r="G31" s="436"/>
      <c r="H31" s="43" t="s">
        <v>63</v>
      </c>
      <c r="I31" s="233">
        <v>0.5</v>
      </c>
      <c r="J31" s="234">
        <v>0.5</v>
      </c>
      <c r="K31" s="234"/>
      <c r="L31" s="144"/>
      <c r="M31" s="113"/>
      <c r="N31" s="98"/>
      <c r="O31" s="98"/>
      <c r="P31" s="99"/>
      <c r="Q31" s="83"/>
      <c r="R31" s="45"/>
      <c r="S31" s="45"/>
      <c r="T31" s="46"/>
      <c r="U31" s="83"/>
      <c r="V31" s="45"/>
      <c r="W31" s="45"/>
      <c r="X31" s="48"/>
      <c r="Y31" s="451"/>
      <c r="Z31" s="257"/>
      <c r="AA31" s="262"/>
      <c r="AB31" s="182"/>
      <c r="AD31" s="203"/>
      <c r="AE31" s="208"/>
      <c r="AH31" s="205"/>
    </row>
    <row r="32" spans="1:34" ht="19.5" customHeight="1">
      <c r="A32" s="420"/>
      <c r="B32" s="426"/>
      <c r="C32" s="423"/>
      <c r="D32" s="328" t="s">
        <v>35</v>
      </c>
      <c r="E32" s="436"/>
      <c r="F32" s="436"/>
      <c r="G32" s="436"/>
      <c r="H32" s="43" t="s">
        <v>13</v>
      </c>
      <c r="I32" s="233">
        <v>49.7</v>
      </c>
      <c r="J32" s="234">
        <v>49.7</v>
      </c>
      <c r="K32" s="234">
        <v>31.6</v>
      </c>
      <c r="L32" s="144"/>
      <c r="M32" s="113">
        <v>53.8</v>
      </c>
      <c r="N32" s="98">
        <v>53.8</v>
      </c>
      <c r="O32" s="98">
        <v>35.299999999999997</v>
      </c>
      <c r="P32" s="99"/>
      <c r="Q32" s="83">
        <v>56.5</v>
      </c>
      <c r="R32" s="45">
        <v>56.5</v>
      </c>
      <c r="S32" s="45">
        <v>37.299999999999997</v>
      </c>
      <c r="T32" s="46"/>
      <c r="U32" s="83">
        <v>56.5</v>
      </c>
      <c r="V32" s="45">
        <v>56.5</v>
      </c>
      <c r="W32" s="45">
        <v>37.299999999999997</v>
      </c>
      <c r="X32" s="48"/>
      <c r="Y32" s="451"/>
      <c r="Z32" s="257">
        <v>1466</v>
      </c>
      <c r="AA32" s="262">
        <v>1466</v>
      </c>
      <c r="AB32" s="182">
        <v>1466</v>
      </c>
      <c r="AD32" s="203"/>
      <c r="AE32" s="208"/>
      <c r="AH32" s="205"/>
    </row>
    <row r="33" spans="1:34" ht="19.5" customHeight="1">
      <c r="A33" s="420"/>
      <c r="B33" s="426"/>
      <c r="C33" s="423"/>
      <c r="D33" s="329"/>
      <c r="E33" s="436"/>
      <c r="F33" s="436"/>
      <c r="G33" s="436"/>
      <c r="H33" s="43" t="s">
        <v>63</v>
      </c>
      <c r="I33" s="233">
        <v>0.7</v>
      </c>
      <c r="J33" s="234">
        <v>0.7</v>
      </c>
      <c r="K33" s="234"/>
      <c r="L33" s="144"/>
      <c r="M33" s="113"/>
      <c r="N33" s="98"/>
      <c r="O33" s="98"/>
      <c r="P33" s="99"/>
      <c r="Q33" s="83"/>
      <c r="R33" s="45"/>
      <c r="S33" s="45"/>
      <c r="T33" s="46"/>
      <c r="U33" s="83"/>
      <c r="V33" s="45"/>
      <c r="W33" s="45"/>
      <c r="X33" s="48"/>
      <c r="Y33" s="451"/>
      <c r="Z33" s="257"/>
      <c r="AA33" s="262"/>
      <c r="AB33" s="182"/>
      <c r="AD33" s="203"/>
      <c r="AE33" s="208"/>
      <c r="AH33" s="205"/>
    </row>
    <row r="34" spans="1:34" ht="19.5" customHeight="1">
      <c r="A34" s="420"/>
      <c r="B34" s="426"/>
      <c r="C34" s="423"/>
      <c r="D34" s="328" t="s">
        <v>36</v>
      </c>
      <c r="E34" s="436"/>
      <c r="F34" s="436"/>
      <c r="G34" s="436"/>
      <c r="H34" s="43" t="s">
        <v>13</v>
      </c>
      <c r="I34" s="233">
        <v>40.9</v>
      </c>
      <c r="J34" s="234">
        <v>40.9</v>
      </c>
      <c r="K34" s="234">
        <v>27.847999999999999</v>
      </c>
      <c r="L34" s="144"/>
      <c r="M34" s="113">
        <v>42.2</v>
      </c>
      <c r="N34" s="98">
        <v>42.2</v>
      </c>
      <c r="O34" s="98">
        <v>28.8</v>
      </c>
      <c r="P34" s="99"/>
      <c r="Q34" s="83">
        <v>44.3</v>
      </c>
      <c r="R34" s="45">
        <v>44.3</v>
      </c>
      <c r="S34" s="45">
        <v>30.4</v>
      </c>
      <c r="T34" s="46"/>
      <c r="U34" s="83">
        <v>44.3</v>
      </c>
      <c r="V34" s="45">
        <v>44.3</v>
      </c>
      <c r="W34" s="45">
        <v>30.4</v>
      </c>
      <c r="X34" s="48"/>
      <c r="Y34" s="451"/>
      <c r="Z34" s="257">
        <v>827</v>
      </c>
      <c r="AA34" s="262">
        <v>827</v>
      </c>
      <c r="AB34" s="182">
        <v>827</v>
      </c>
      <c r="AD34" s="203"/>
      <c r="AE34" s="208"/>
      <c r="AH34" s="205"/>
    </row>
    <row r="35" spans="1:34" ht="19.5" customHeight="1">
      <c r="A35" s="420"/>
      <c r="B35" s="426"/>
      <c r="C35" s="423"/>
      <c r="D35" s="329"/>
      <c r="E35" s="436"/>
      <c r="F35" s="436"/>
      <c r="G35" s="436"/>
      <c r="H35" s="43" t="s">
        <v>63</v>
      </c>
      <c r="I35" s="233">
        <v>1.6</v>
      </c>
      <c r="J35" s="234">
        <v>1.6</v>
      </c>
      <c r="K35" s="234"/>
      <c r="L35" s="144"/>
      <c r="M35" s="113"/>
      <c r="N35" s="98"/>
      <c r="O35" s="98"/>
      <c r="P35" s="99"/>
      <c r="Q35" s="83"/>
      <c r="R35" s="45"/>
      <c r="S35" s="45"/>
      <c r="T35" s="46"/>
      <c r="U35" s="83"/>
      <c r="V35" s="45"/>
      <c r="W35" s="45"/>
      <c r="X35" s="48"/>
      <c r="Y35" s="451"/>
      <c r="Z35" s="257"/>
      <c r="AA35" s="262"/>
      <c r="AB35" s="182"/>
      <c r="AD35" s="203"/>
      <c r="AE35" s="208"/>
      <c r="AH35" s="205"/>
    </row>
    <row r="36" spans="1:34" ht="18" customHeight="1">
      <c r="A36" s="420"/>
      <c r="B36" s="426"/>
      <c r="C36" s="423"/>
      <c r="D36" s="328" t="s">
        <v>37</v>
      </c>
      <c r="E36" s="436"/>
      <c r="F36" s="436"/>
      <c r="G36" s="436"/>
      <c r="H36" s="43" t="s">
        <v>13</v>
      </c>
      <c r="I36" s="233">
        <v>40.9</v>
      </c>
      <c r="J36" s="234">
        <v>40.9</v>
      </c>
      <c r="K36" s="234">
        <v>26.587</v>
      </c>
      <c r="L36" s="144"/>
      <c r="M36" s="113">
        <v>40.9</v>
      </c>
      <c r="N36" s="98">
        <v>40.9</v>
      </c>
      <c r="O36" s="98">
        <v>26.9</v>
      </c>
      <c r="P36" s="99"/>
      <c r="Q36" s="83">
        <v>42.9</v>
      </c>
      <c r="R36" s="45">
        <v>42.9</v>
      </c>
      <c r="S36" s="45">
        <v>28.4</v>
      </c>
      <c r="T36" s="46"/>
      <c r="U36" s="83">
        <v>42.9</v>
      </c>
      <c r="V36" s="45">
        <v>42.9</v>
      </c>
      <c r="W36" s="45">
        <v>28.4</v>
      </c>
      <c r="X36" s="48"/>
      <c r="Y36" s="451"/>
      <c r="Z36" s="257">
        <v>1420</v>
      </c>
      <c r="AA36" s="262">
        <v>1420</v>
      </c>
      <c r="AB36" s="182">
        <v>1420</v>
      </c>
      <c r="AD36" s="203"/>
      <c r="AE36" s="208"/>
      <c r="AH36" s="205"/>
    </row>
    <row r="37" spans="1:34" ht="18" customHeight="1">
      <c r="A37" s="420"/>
      <c r="B37" s="426"/>
      <c r="C37" s="423"/>
      <c r="D37" s="329"/>
      <c r="E37" s="436"/>
      <c r="F37" s="436"/>
      <c r="G37" s="436"/>
      <c r="H37" s="43" t="s">
        <v>63</v>
      </c>
      <c r="I37" s="233">
        <v>1.1000000000000001</v>
      </c>
      <c r="J37" s="234">
        <v>1.1000000000000001</v>
      </c>
      <c r="K37" s="234"/>
      <c r="L37" s="144"/>
      <c r="M37" s="113"/>
      <c r="N37" s="98"/>
      <c r="O37" s="98"/>
      <c r="P37" s="99"/>
      <c r="Q37" s="83"/>
      <c r="R37" s="45"/>
      <c r="S37" s="45"/>
      <c r="T37" s="46"/>
      <c r="U37" s="83"/>
      <c r="V37" s="45"/>
      <c r="W37" s="45"/>
      <c r="X37" s="48"/>
      <c r="Y37" s="451"/>
      <c r="Z37" s="257"/>
      <c r="AA37" s="262"/>
      <c r="AB37" s="182"/>
      <c r="AD37" s="203"/>
      <c r="AE37" s="208"/>
      <c r="AH37" s="205"/>
    </row>
    <row r="38" spans="1:34" ht="20.25" customHeight="1">
      <c r="A38" s="420"/>
      <c r="B38" s="426"/>
      <c r="C38" s="423"/>
      <c r="D38" s="328" t="s">
        <v>38</v>
      </c>
      <c r="E38" s="436"/>
      <c r="F38" s="436"/>
      <c r="G38" s="436"/>
      <c r="H38" s="43" t="s">
        <v>13</v>
      </c>
      <c r="I38" s="233">
        <v>44.1</v>
      </c>
      <c r="J38" s="234">
        <f>I38-L38</f>
        <v>43.15</v>
      </c>
      <c r="K38" s="234">
        <v>29.7</v>
      </c>
      <c r="L38" s="144">
        <v>0.95</v>
      </c>
      <c r="M38" s="113">
        <v>53.5</v>
      </c>
      <c r="N38" s="98">
        <v>53.5</v>
      </c>
      <c r="O38" s="98">
        <v>36.4</v>
      </c>
      <c r="P38" s="99"/>
      <c r="Q38" s="83">
        <v>56.1</v>
      </c>
      <c r="R38" s="45">
        <v>56.1</v>
      </c>
      <c r="S38" s="45">
        <v>38.299999999999997</v>
      </c>
      <c r="T38" s="46"/>
      <c r="U38" s="83">
        <v>56.1</v>
      </c>
      <c r="V38" s="45">
        <v>56.1</v>
      </c>
      <c r="W38" s="45">
        <v>38.299999999999997</v>
      </c>
      <c r="X38" s="48"/>
      <c r="Y38" s="451"/>
      <c r="Z38" s="257">
        <v>1353</v>
      </c>
      <c r="AA38" s="262">
        <v>1353</v>
      </c>
      <c r="AB38" s="182">
        <v>1353</v>
      </c>
      <c r="AD38" s="203"/>
      <c r="AE38" s="208"/>
      <c r="AH38" s="205"/>
    </row>
    <row r="39" spans="1:34" ht="20.25" customHeight="1">
      <c r="A39" s="420"/>
      <c r="B39" s="426"/>
      <c r="C39" s="423"/>
      <c r="D39" s="329"/>
      <c r="E39" s="436"/>
      <c r="F39" s="436"/>
      <c r="G39" s="436"/>
      <c r="H39" s="51" t="s">
        <v>63</v>
      </c>
      <c r="I39" s="235">
        <v>0.6</v>
      </c>
      <c r="J39" s="236">
        <v>0.6</v>
      </c>
      <c r="K39" s="236"/>
      <c r="L39" s="145"/>
      <c r="M39" s="114"/>
      <c r="N39" s="100"/>
      <c r="O39" s="100"/>
      <c r="P39" s="101"/>
      <c r="Q39" s="148"/>
      <c r="R39" s="52"/>
      <c r="S39" s="52"/>
      <c r="T39" s="53"/>
      <c r="U39" s="148"/>
      <c r="V39" s="52"/>
      <c r="W39" s="52"/>
      <c r="X39" s="55"/>
      <c r="Y39" s="451"/>
      <c r="Z39" s="257"/>
      <c r="AA39" s="262"/>
      <c r="AB39" s="182"/>
      <c r="AD39" s="203"/>
      <c r="AE39" s="208"/>
      <c r="AH39" s="205"/>
    </row>
    <row r="40" spans="1:34" ht="18" customHeight="1">
      <c r="A40" s="421"/>
      <c r="B40" s="427"/>
      <c r="C40" s="424"/>
      <c r="D40" s="328" t="s">
        <v>39</v>
      </c>
      <c r="E40" s="436"/>
      <c r="F40" s="436"/>
      <c r="G40" s="436"/>
      <c r="H40" s="51" t="s">
        <v>13</v>
      </c>
      <c r="I40" s="235">
        <v>60.6</v>
      </c>
      <c r="J40" s="236">
        <v>60.6</v>
      </c>
      <c r="K40" s="236">
        <v>41.2</v>
      </c>
      <c r="L40" s="145"/>
      <c r="M40" s="114">
        <v>63.9</v>
      </c>
      <c r="N40" s="100">
        <v>63.9</v>
      </c>
      <c r="O40" s="100">
        <v>44.1</v>
      </c>
      <c r="P40" s="101"/>
      <c r="Q40" s="148">
        <v>67.099999999999994</v>
      </c>
      <c r="R40" s="52">
        <v>67.099999999999994</v>
      </c>
      <c r="S40" s="52">
        <v>46.6</v>
      </c>
      <c r="T40" s="53"/>
      <c r="U40" s="148">
        <v>67.099999999999994</v>
      </c>
      <c r="V40" s="52">
        <v>67.099999999999994</v>
      </c>
      <c r="W40" s="52">
        <v>46.6</v>
      </c>
      <c r="X40" s="55"/>
      <c r="Y40" s="451"/>
      <c r="Z40" s="257">
        <v>2465</v>
      </c>
      <c r="AA40" s="262">
        <v>2465</v>
      </c>
      <c r="AB40" s="182">
        <v>2465</v>
      </c>
      <c r="AD40" s="203"/>
      <c r="AE40" s="208"/>
      <c r="AH40" s="205"/>
    </row>
    <row r="41" spans="1:34" ht="18" customHeight="1">
      <c r="A41" s="421"/>
      <c r="B41" s="427"/>
      <c r="C41" s="424"/>
      <c r="D41" s="329"/>
      <c r="E41" s="436"/>
      <c r="F41" s="436"/>
      <c r="G41" s="436"/>
      <c r="H41" s="51" t="s">
        <v>63</v>
      </c>
      <c r="I41" s="235">
        <v>0.8</v>
      </c>
      <c r="J41" s="236">
        <v>0.8</v>
      </c>
      <c r="K41" s="236"/>
      <c r="L41" s="145"/>
      <c r="M41" s="114"/>
      <c r="N41" s="100"/>
      <c r="O41" s="100"/>
      <c r="P41" s="101"/>
      <c r="Q41" s="148"/>
      <c r="R41" s="52"/>
      <c r="S41" s="52"/>
      <c r="T41" s="53"/>
      <c r="U41" s="148"/>
      <c r="V41" s="52"/>
      <c r="W41" s="52"/>
      <c r="X41" s="55"/>
      <c r="Y41" s="451"/>
      <c r="Z41" s="258"/>
      <c r="AA41" s="263"/>
      <c r="AB41" s="315"/>
      <c r="AD41" s="203"/>
      <c r="AE41" s="208"/>
      <c r="AH41" s="205"/>
    </row>
    <row r="42" spans="1:34" ht="18" customHeight="1">
      <c r="A42" s="421"/>
      <c r="B42" s="427"/>
      <c r="C42" s="424"/>
      <c r="D42" s="63" t="s">
        <v>40</v>
      </c>
      <c r="E42" s="436"/>
      <c r="F42" s="436"/>
      <c r="G42" s="436"/>
      <c r="H42" s="43" t="s">
        <v>13</v>
      </c>
      <c r="I42" s="233">
        <v>74.2</v>
      </c>
      <c r="J42" s="234">
        <v>74.2</v>
      </c>
      <c r="K42" s="234">
        <v>50.9</v>
      </c>
      <c r="L42" s="144"/>
      <c r="M42" s="113">
        <v>78.400000000000006</v>
      </c>
      <c r="N42" s="98">
        <v>78.400000000000006</v>
      </c>
      <c r="O42" s="98">
        <v>54.2</v>
      </c>
      <c r="P42" s="99"/>
      <c r="Q42" s="83">
        <v>82.3</v>
      </c>
      <c r="R42" s="45">
        <v>82.3</v>
      </c>
      <c r="S42" s="45">
        <v>57.2</v>
      </c>
      <c r="T42" s="58"/>
      <c r="U42" s="83">
        <v>82.3</v>
      </c>
      <c r="V42" s="45">
        <v>82.3</v>
      </c>
      <c r="W42" s="45">
        <v>57.2</v>
      </c>
      <c r="X42" s="48"/>
      <c r="Y42" s="451"/>
      <c r="Z42" s="258">
        <v>3443</v>
      </c>
      <c r="AA42" s="263">
        <v>3443</v>
      </c>
      <c r="AB42" s="183">
        <v>3443</v>
      </c>
      <c r="AD42" s="203"/>
      <c r="AE42" s="208"/>
      <c r="AH42" s="205"/>
    </row>
    <row r="43" spans="1:34" ht="18" customHeight="1" thickBot="1">
      <c r="A43" s="421"/>
      <c r="B43" s="427"/>
      <c r="C43" s="424"/>
      <c r="D43" s="267"/>
      <c r="E43" s="436"/>
      <c r="F43" s="436"/>
      <c r="G43" s="436"/>
      <c r="H43" s="51" t="s">
        <v>63</v>
      </c>
      <c r="I43" s="235">
        <v>2.0489999999999999</v>
      </c>
      <c r="J43" s="236">
        <v>2</v>
      </c>
      <c r="K43" s="236"/>
      <c r="L43" s="310"/>
      <c r="M43" s="114"/>
      <c r="N43" s="100"/>
      <c r="O43" s="100"/>
      <c r="P43" s="311"/>
      <c r="Q43" s="148"/>
      <c r="R43" s="52"/>
      <c r="S43" s="52"/>
      <c r="T43" s="306"/>
      <c r="U43" s="148"/>
      <c r="V43" s="52"/>
      <c r="W43" s="52"/>
      <c r="X43" s="305"/>
      <c r="Y43" s="451"/>
      <c r="Z43" s="258"/>
      <c r="AA43" s="263"/>
      <c r="AB43" s="315"/>
      <c r="AD43" s="203"/>
      <c r="AE43" s="208"/>
      <c r="AH43" s="205"/>
    </row>
    <row r="44" spans="1:34" ht="19.5" customHeight="1" thickBot="1">
      <c r="A44" s="422"/>
      <c r="B44" s="428"/>
      <c r="C44" s="425"/>
      <c r="D44" s="64"/>
      <c r="E44" s="437"/>
      <c r="F44" s="437"/>
      <c r="G44" s="437"/>
      <c r="H44" s="105" t="s">
        <v>7</v>
      </c>
      <c r="I44" s="108">
        <f>SUM(I24:I43)</f>
        <v>538.74400000000003</v>
      </c>
      <c r="J44" s="109">
        <f>SUM(J24:J43)</f>
        <v>537.75</v>
      </c>
      <c r="K44" s="109">
        <f>SUM(K24:K42)</f>
        <v>354.13499999999993</v>
      </c>
      <c r="L44" s="103">
        <f>SUM(L24:L43)</f>
        <v>0.95</v>
      </c>
      <c r="M44" s="108">
        <f>SUM(M24:M42)</f>
        <v>577.4</v>
      </c>
      <c r="N44" s="109">
        <f>SUM(N24,N26,N28,N30,N32,N34,N36,N38,N40,N42)</f>
        <v>577.4</v>
      </c>
      <c r="O44" s="109">
        <f>SUM(O24:O42)</f>
        <v>394.2</v>
      </c>
      <c r="P44" s="104"/>
      <c r="Q44" s="108">
        <v>606.09999999999991</v>
      </c>
      <c r="R44" s="109">
        <v>606.09999999999991</v>
      </c>
      <c r="S44" s="109">
        <v>416.1</v>
      </c>
      <c r="T44" s="104"/>
      <c r="U44" s="108">
        <v>606.09999999999991</v>
      </c>
      <c r="V44" s="109">
        <v>606.09999999999991</v>
      </c>
      <c r="W44" s="109">
        <v>416.1</v>
      </c>
      <c r="X44" s="103"/>
      <c r="Y44" s="471"/>
      <c r="Z44" s="111">
        <f>SUM(Z24:Z42)</f>
        <v>26530</v>
      </c>
      <c r="AA44" s="264">
        <f>SUM(AA24:AA42)</f>
        <v>26530</v>
      </c>
      <c r="AB44" s="260">
        <f>SUM(AB24:AB42)</f>
        <v>26530</v>
      </c>
      <c r="AC44" s="5"/>
      <c r="AD44" s="204"/>
      <c r="AH44" s="205"/>
    </row>
    <row r="45" spans="1:34" ht="36.75" customHeight="1" thickBot="1">
      <c r="A45" s="162" t="s">
        <v>16</v>
      </c>
      <c r="B45" s="19" t="s">
        <v>16</v>
      </c>
      <c r="C45" s="65" t="s">
        <v>25</v>
      </c>
      <c r="D45" s="66" t="s">
        <v>23</v>
      </c>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9"/>
    </row>
    <row r="46" spans="1:34" ht="18" customHeight="1">
      <c r="A46" s="420"/>
      <c r="B46" s="426"/>
      <c r="C46" s="423"/>
      <c r="D46" s="61" t="s">
        <v>31</v>
      </c>
      <c r="E46" s="436">
        <v>288712070</v>
      </c>
      <c r="F46" s="436">
        <v>288712070</v>
      </c>
      <c r="G46" s="441" t="s">
        <v>60</v>
      </c>
      <c r="H46" s="35" t="s">
        <v>71</v>
      </c>
      <c r="I46" s="238">
        <v>6.7</v>
      </c>
      <c r="J46" s="247">
        <v>6.7</v>
      </c>
      <c r="K46" s="232">
        <v>4.3440000000000003</v>
      </c>
      <c r="L46" s="39"/>
      <c r="M46" s="173">
        <v>6.8</v>
      </c>
      <c r="N46" s="243">
        <v>6.8</v>
      </c>
      <c r="O46" s="95">
        <v>4.4000000000000004</v>
      </c>
      <c r="P46" s="96"/>
      <c r="Q46" s="152">
        <v>6.8</v>
      </c>
      <c r="R46" s="67">
        <v>6.8</v>
      </c>
      <c r="S46" s="37">
        <v>4.4000000000000004</v>
      </c>
      <c r="T46" s="38"/>
      <c r="U46" s="152">
        <v>6.8</v>
      </c>
      <c r="V46" s="67">
        <v>6.8</v>
      </c>
      <c r="W46" s="37">
        <v>4.4000000000000004</v>
      </c>
      <c r="X46" s="39"/>
      <c r="Y46" s="451" t="s">
        <v>45</v>
      </c>
      <c r="Z46" s="41">
        <v>347</v>
      </c>
      <c r="AA46" s="41">
        <v>347</v>
      </c>
      <c r="AB46" s="160">
        <v>347</v>
      </c>
    </row>
    <row r="47" spans="1:34" ht="18" customHeight="1">
      <c r="A47" s="420"/>
      <c r="B47" s="426"/>
      <c r="C47" s="423"/>
      <c r="D47" s="62" t="s">
        <v>32</v>
      </c>
      <c r="E47" s="436"/>
      <c r="F47" s="436"/>
      <c r="G47" s="436"/>
      <c r="H47" s="35" t="s">
        <v>71</v>
      </c>
      <c r="I47" s="233">
        <v>4.8</v>
      </c>
      <c r="J47" s="234">
        <v>4.8</v>
      </c>
      <c r="K47" s="234">
        <v>2.8959999999999999</v>
      </c>
      <c r="L47" s="48"/>
      <c r="M47" s="113">
        <v>4.7</v>
      </c>
      <c r="N47" s="98">
        <v>4.7</v>
      </c>
      <c r="O47" s="98">
        <v>2.8959999999999999</v>
      </c>
      <c r="P47" s="99"/>
      <c r="Q47" s="83">
        <v>4.7</v>
      </c>
      <c r="R47" s="45">
        <v>4.7</v>
      </c>
      <c r="S47" s="45">
        <v>2.8959999999999999</v>
      </c>
      <c r="T47" s="46"/>
      <c r="U47" s="83">
        <v>4.7</v>
      </c>
      <c r="V47" s="45">
        <v>4.7</v>
      </c>
      <c r="W47" s="45">
        <v>2.8959999999999999</v>
      </c>
      <c r="X47" s="48"/>
      <c r="Y47" s="451"/>
      <c r="Z47" s="49">
        <v>352</v>
      </c>
      <c r="AA47" s="49">
        <v>352</v>
      </c>
      <c r="AB47" s="185">
        <v>352</v>
      </c>
    </row>
    <row r="48" spans="1:34" ht="17.25" customHeight="1">
      <c r="A48" s="420"/>
      <c r="B48" s="426"/>
      <c r="C48" s="423"/>
      <c r="D48" s="62" t="s">
        <v>33</v>
      </c>
      <c r="E48" s="436"/>
      <c r="F48" s="436"/>
      <c r="G48" s="436"/>
      <c r="H48" s="35" t="s">
        <v>71</v>
      </c>
      <c r="I48" s="233">
        <v>4.8</v>
      </c>
      <c r="J48" s="234">
        <v>4.8</v>
      </c>
      <c r="K48" s="234">
        <v>2.8959999999999999</v>
      </c>
      <c r="L48" s="48"/>
      <c r="M48" s="113">
        <v>4.7</v>
      </c>
      <c r="N48" s="98">
        <v>4.7</v>
      </c>
      <c r="O48" s="98">
        <v>2.8959999999999999</v>
      </c>
      <c r="P48" s="99"/>
      <c r="Q48" s="83">
        <v>4.7</v>
      </c>
      <c r="R48" s="45">
        <v>4.7</v>
      </c>
      <c r="S48" s="45">
        <v>2.8959999999999999</v>
      </c>
      <c r="T48" s="46"/>
      <c r="U48" s="83">
        <v>4.7</v>
      </c>
      <c r="V48" s="45">
        <v>4.7</v>
      </c>
      <c r="W48" s="45">
        <v>2.8959999999999999</v>
      </c>
      <c r="X48" s="48"/>
      <c r="Y48" s="451"/>
      <c r="Z48" s="49">
        <v>211</v>
      </c>
      <c r="AA48" s="49">
        <v>211</v>
      </c>
      <c r="AB48" s="185">
        <v>211</v>
      </c>
    </row>
    <row r="49" spans="1:30" ht="17.25" customHeight="1">
      <c r="A49" s="420"/>
      <c r="B49" s="426"/>
      <c r="C49" s="423"/>
      <c r="D49" s="62" t="s">
        <v>34</v>
      </c>
      <c r="E49" s="436"/>
      <c r="F49" s="436"/>
      <c r="G49" s="436"/>
      <c r="H49" s="35" t="s">
        <v>71</v>
      </c>
      <c r="I49" s="233">
        <v>4.8</v>
      </c>
      <c r="J49" s="234">
        <v>4.8</v>
      </c>
      <c r="K49" s="234">
        <v>2.8959999999999999</v>
      </c>
      <c r="L49" s="48"/>
      <c r="M49" s="113">
        <v>4.7</v>
      </c>
      <c r="N49" s="98">
        <v>4.7</v>
      </c>
      <c r="O49" s="98">
        <v>2.8959999999999999</v>
      </c>
      <c r="P49" s="99"/>
      <c r="Q49" s="83">
        <v>4.7</v>
      </c>
      <c r="R49" s="45">
        <v>4.7</v>
      </c>
      <c r="S49" s="45">
        <v>2.8959999999999999</v>
      </c>
      <c r="T49" s="46"/>
      <c r="U49" s="83">
        <v>4.7</v>
      </c>
      <c r="V49" s="45">
        <v>4.7</v>
      </c>
      <c r="W49" s="45">
        <v>2.8959999999999999</v>
      </c>
      <c r="X49" s="48"/>
      <c r="Y49" s="451"/>
      <c r="Z49" s="49">
        <v>293</v>
      </c>
      <c r="AA49" s="49">
        <v>293</v>
      </c>
      <c r="AB49" s="185">
        <v>293</v>
      </c>
    </row>
    <row r="50" spans="1:30" ht="19.5" customHeight="1">
      <c r="A50" s="420"/>
      <c r="B50" s="426"/>
      <c r="C50" s="423"/>
      <c r="D50" s="62" t="s">
        <v>35</v>
      </c>
      <c r="E50" s="436"/>
      <c r="F50" s="436"/>
      <c r="G50" s="436"/>
      <c r="H50" s="35" t="s">
        <v>71</v>
      </c>
      <c r="I50" s="233">
        <v>5.8</v>
      </c>
      <c r="J50" s="234">
        <v>5.8</v>
      </c>
      <c r="K50" s="234">
        <v>4.3440000000000003</v>
      </c>
      <c r="L50" s="48"/>
      <c r="M50" s="113">
        <v>6.5</v>
      </c>
      <c r="N50" s="98">
        <v>6.5</v>
      </c>
      <c r="O50" s="98">
        <v>4.3440000000000003</v>
      </c>
      <c r="P50" s="99"/>
      <c r="Q50" s="83">
        <v>6.5</v>
      </c>
      <c r="R50" s="45">
        <v>6.5</v>
      </c>
      <c r="S50" s="45">
        <v>4.3440000000000003</v>
      </c>
      <c r="T50" s="46"/>
      <c r="U50" s="83">
        <v>6.5</v>
      </c>
      <c r="V50" s="45">
        <v>6.5</v>
      </c>
      <c r="W50" s="45">
        <v>4.3440000000000003</v>
      </c>
      <c r="X50" s="48"/>
      <c r="Y50" s="451"/>
      <c r="Z50" s="49">
        <v>339</v>
      </c>
      <c r="AA50" s="49">
        <v>339</v>
      </c>
      <c r="AB50" s="185">
        <v>339</v>
      </c>
    </row>
    <row r="51" spans="1:30" ht="19.5" customHeight="1">
      <c r="A51" s="420"/>
      <c r="B51" s="426"/>
      <c r="C51" s="423"/>
      <c r="D51" s="62" t="s">
        <v>36</v>
      </c>
      <c r="E51" s="436"/>
      <c r="F51" s="436"/>
      <c r="G51" s="436"/>
      <c r="H51" s="35" t="s">
        <v>71</v>
      </c>
      <c r="I51" s="233">
        <v>4.8</v>
      </c>
      <c r="J51" s="234">
        <v>4.8</v>
      </c>
      <c r="K51" s="234">
        <v>2.8959999999999999</v>
      </c>
      <c r="L51" s="48"/>
      <c r="M51" s="113">
        <v>4.7</v>
      </c>
      <c r="N51" s="98">
        <v>4.7</v>
      </c>
      <c r="O51" s="98">
        <v>2.8959999999999999</v>
      </c>
      <c r="P51" s="99"/>
      <c r="Q51" s="83">
        <v>4.7</v>
      </c>
      <c r="R51" s="45">
        <v>4.7</v>
      </c>
      <c r="S51" s="45">
        <v>2.8959999999999999</v>
      </c>
      <c r="T51" s="46"/>
      <c r="U51" s="83">
        <v>4.7</v>
      </c>
      <c r="V51" s="45">
        <v>4.7</v>
      </c>
      <c r="W51" s="45">
        <v>2.8959999999999999</v>
      </c>
      <c r="X51" s="48"/>
      <c r="Y51" s="451"/>
      <c r="Z51" s="49">
        <v>219</v>
      </c>
      <c r="AA51" s="49">
        <v>219</v>
      </c>
      <c r="AB51" s="185">
        <v>219</v>
      </c>
    </row>
    <row r="52" spans="1:30" ht="18" customHeight="1">
      <c r="A52" s="420"/>
      <c r="B52" s="426"/>
      <c r="C52" s="423"/>
      <c r="D52" s="62" t="s">
        <v>37</v>
      </c>
      <c r="E52" s="436"/>
      <c r="F52" s="436"/>
      <c r="G52" s="436"/>
      <c r="H52" s="35" t="s">
        <v>71</v>
      </c>
      <c r="I52" s="233">
        <v>4.8</v>
      </c>
      <c r="J52" s="234">
        <v>4.8</v>
      </c>
      <c r="K52" s="234">
        <v>2.8959999999999999</v>
      </c>
      <c r="L52" s="48"/>
      <c r="M52" s="113">
        <v>4.7210000000000001</v>
      </c>
      <c r="N52" s="98">
        <v>4.7210000000000001</v>
      </c>
      <c r="O52" s="98">
        <v>2.8959999999999999</v>
      </c>
      <c r="P52" s="99"/>
      <c r="Q52" s="83">
        <v>4.7210000000000001</v>
      </c>
      <c r="R52" s="45">
        <v>4.7210000000000001</v>
      </c>
      <c r="S52" s="45">
        <v>2.8959999999999999</v>
      </c>
      <c r="T52" s="46"/>
      <c r="U52" s="83">
        <v>4.7210000000000001</v>
      </c>
      <c r="V52" s="45">
        <v>4.7210000000000001</v>
      </c>
      <c r="W52" s="45">
        <v>2.8959999999999999</v>
      </c>
      <c r="X52" s="48"/>
      <c r="Y52" s="451"/>
      <c r="Z52" s="49">
        <v>227</v>
      </c>
      <c r="AA52" s="49">
        <v>227</v>
      </c>
      <c r="AB52" s="185">
        <v>227</v>
      </c>
    </row>
    <row r="53" spans="1:30" ht="20.25" customHeight="1">
      <c r="A53" s="420"/>
      <c r="B53" s="426"/>
      <c r="C53" s="423"/>
      <c r="D53" s="62" t="s">
        <v>38</v>
      </c>
      <c r="E53" s="436"/>
      <c r="F53" s="436"/>
      <c r="G53" s="436"/>
      <c r="H53" s="35" t="s">
        <v>71</v>
      </c>
      <c r="I53" s="233">
        <v>4.8</v>
      </c>
      <c r="J53" s="234">
        <v>4.8</v>
      </c>
      <c r="K53" s="234">
        <v>2.8959999999999999</v>
      </c>
      <c r="L53" s="48"/>
      <c r="M53" s="113">
        <v>4.7210000000000001</v>
      </c>
      <c r="N53" s="98">
        <v>4.7210000000000001</v>
      </c>
      <c r="O53" s="98">
        <v>2.8959999999999999</v>
      </c>
      <c r="P53" s="99"/>
      <c r="Q53" s="83">
        <v>4.7210000000000001</v>
      </c>
      <c r="R53" s="45">
        <v>4.7210000000000001</v>
      </c>
      <c r="S53" s="45">
        <v>2.8959999999999999</v>
      </c>
      <c r="T53" s="46"/>
      <c r="U53" s="83">
        <v>4.7210000000000001</v>
      </c>
      <c r="V53" s="45">
        <v>4.7210000000000001</v>
      </c>
      <c r="W53" s="45">
        <v>2.8959999999999999</v>
      </c>
      <c r="X53" s="48"/>
      <c r="Y53" s="451"/>
      <c r="Z53" s="49">
        <v>272</v>
      </c>
      <c r="AA53" s="49">
        <v>272</v>
      </c>
      <c r="AB53" s="185">
        <v>272</v>
      </c>
    </row>
    <row r="54" spans="1:30" ht="18" customHeight="1">
      <c r="A54" s="421"/>
      <c r="B54" s="427"/>
      <c r="C54" s="424"/>
      <c r="D54" s="62" t="s">
        <v>39</v>
      </c>
      <c r="E54" s="436"/>
      <c r="F54" s="436"/>
      <c r="G54" s="436"/>
      <c r="H54" s="35" t="s">
        <v>71</v>
      </c>
      <c r="I54" s="238">
        <v>6.7</v>
      </c>
      <c r="J54" s="232">
        <v>6.7</v>
      </c>
      <c r="K54" s="232">
        <v>4.3440000000000003</v>
      </c>
      <c r="L54" s="55"/>
      <c r="M54" s="173">
        <v>6.5</v>
      </c>
      <c r="N54" s="95">
        <v>6.5</v>
      </c>
      <c r="O54" s="95">
        <v>4.3440000000000003</v>
      </c>
      <c r="P54" s="101"/>
      <c r="Q54" s="152">
        <v>6.5</v>
      </c>
      <c r="R54" s="37">
        <v>6.5</v>
      </c>
      <c r="S54" s="37">
        <v>4.3440000000000003</v>
      </c>
      <c r="T54" s="53"/>
      <c r="U54" s="152">
        <v>6.5</v>
      </c>
      <c r="V54" s="37">
        <v>6.5</v>
      </c>
      <c r="W54" s="37">
        <v>4.3440000000000003</v>
      </c>
      <c r="X54" s="55"/>
      <c r="Y54" s="451"/>
      <c r="Z54" s="49">
        <v>520</v>
      </c>
      <c r="AA54" s="49">
        <v>520</v>
      </c>
      <c r="AB54" s="185">
        <v>520</v>
      </c>
      <c r="AD54" s="202"/>
    </row>
    <row r="55" spans="1:30" ht="18" customHeight="1" thickBot="1">
      <c r="A55" s="421"/>
      <c r="B55" s="427"/>
      <c r="C55" s="424"/>
      <c r="D55" s="63" t="s">
        <v>40</v>
      </c>
      <c r="E55" s="436"/>
      <c r="F55" s="436"/>
      <c r="G55" s="436"/>
      <c r="H55" s="35" t="s">
        <v>71</v>
      </c>
      <c r="I55" s="238">
        <v>6.7</v>
      </c>
      <c r="J55" s="232">
        <v>6.7</v>
      </c>
      <c r="K55" s="232">
        <v>4.3440000000000003</v>
      </c>
      <c r="L55" s="48"/>
      <c r="M55" s="173">
        <v>6.8</v>
      </c>
      <c r="N55" s="95">
        <v>6.8</v>
      </c>
      <c r="O55" s="95">
        <v>4.4000000000000004</v>
      </c>
      <c r="P55" s="99"/>
      <c r="Q55" s="152">
        <v>6.8</v>
      </c>
      <c r="R55" s="37">
        <v>6.8</v>
      </c>
      <c r="S55" s="37">
        <v>4.4000000000000004</v>
      </c>
      <c r="T55" s="58"/>
      <c r="U55" s="152">
        <v>6.8</v>
      </c>
      <c r="V55" s="37">
        <v>6.8</v>
      </c>
      <c r="W55" s="37">
        <v>4.4000000000000004</v>
      </c>
      <c r="X55" s="48"/>
      <c r="Y55" s="451"/>
      <c r="Z55" s="59">
        <v>395</v>
      </c>
      <c r="AA55" s="59">
        <v>395</v>
      </c>
      <c r="AB55" s="186">
        <v>395</v>
      </c>
      <c r="AD55" s="202"/>
    </row>
    <row r="56" spans="1:30" ht="19.5" customHeight="1" thickBot="1">
      <c r="A56" s="422"/>
      <c r="B56" s="428"/>
      <c r="C56" s="425"/>
      <c r="D56" s="64"/>
      <c r="E56" s="437"/>
      <c r="F56" s="437"/>
      <c r="G56" s="437"/>
      <c r="H56" s="105" t="s">
        <v>7</v>
      </c>
      <c r="I56" s="108">
        <f>SUM(I46:I55)</f>
        <v>54.7</v>
      </c>
      <c r="J56" s="109">
        <f>SUM(J46:J55)</f>
        <v>54.7</v>
      </c>
      <c r="K56" s="109">
        <f>SUM(K46:K55)</f>
        <v>34.752000000000002</v>
      </c>
      <c r="L56" s="104"/>
      <c r="M56" s="108">
        <f>SUM(M46:M55)</f>
        <v>54.841999999999999</v>
      </c>
      <c r="N56" s="109">
        <f>SUM(N46:N55)</f>
        <v>54.841999999999999</v>
      </c>
      <c r="O56" s="109">
        <f>SUM(O46:O55)</f>
        <v>34.864000000000004</v>
      </c>
      <c r="P56" s="104"/>
      <c r="Q56" s="108">
        <f>SUM(Q46:Q55)</f>
        <v>54.841999999999999</v>
      </c>
      <c r="R56" s="109">
        <f>SUM(R46:R55)</f>
        <v>54.841999999999999</v>
      </c>
      <c r="S56" s="103">
        <f>SUM(S46:S55)</f>
        <v>34.864000000000004</v>
      </c>
      <c r="T56" s="104"/>
      <c r="U56" s="102">
        <f>SUM(U46:U55)</f>
        <v>54.841999999999999</v>
      </c>
      <c r="V56" s="109">
        <f>SUM(V46:V55)</f>
        <v>54.841999999999999</v>
      </c>
      <c r="W56" s="103">
        <f>SUM(W46:W55)</f>
        <v>34.864000000000004</v>
      </c>
      <c r="X56" s="103"/>
      <c r="Y56" s="471"/>
      <c r="Z56" s="110">
        <f>SUM(Z46:Z55)</f>
        <v>3175</v>
      </c>
      <c r="AA56" s="110">
        <f>SUM(AA46:AA55)</f>
        <v>3175</v>
      </c>
      <c r="AB56" s="187">
        <f>SUM(AB46:AB55)</f>
        <v>3175</v>
      </c>
      <c r="AC56" s="5"/>
      <c r="AD56" s="202"/>
    </row>
    <row r="57" spans="1:30" ht="18" customHeight="1" thickBot="1">
      <c r="A57" s="162" t="s">
        <v>16</v>
      </c>
      <c r="B57" s="19" t="s">
        <v>16</v>
      </c>
      <c r="C57" s="445" t="s">
        <v>42</v>
      </c>
      <c r="D57" s="526"/>
      <c r="E57" s="526"/>
      <c r="F57" s="526"/>
      <c r="G57" s="526"/>
      <c r="H57" s="527"/>
      <c r="I57" s="132">
        <f>I22+I44+I56</f>
        <v>595.64400000000012</v>
      </c>
      <c r="J57" s="132">
        <f>J22+J44+J56</f>
        <v>594.65000000000009</v>
      </c>
      <c r="K57" s="132">
        <f>K44+K56</f>
        <v>388.88699999999994</v>
      </c>
      <c r="L57" s="132">
        <f>SUM(L44+L56)</f>
        <v>0.95</v>
      </c>
      <c r="M57" s="132">
        <f>M22+M44+M56</f>
        <v>634.44200000000001</v>
      </c>
      <c r="N57" s="132">
        <f>N22+N44+N56</f>
        <v>634.44200000000001</v>
      </c>
      <c r="O57" s="132">
        <f>O22+O44+O56</f>
        <v>429.06399999999996</v>
      </c>
      <c r="P57" s="132"/>
      <c r="Q57" s="132">
        <f>Q22+Q44+Q56</f>
        <v>663.14199999999994</v>
      </c>
      <c r="R57" s="132">
        <f>R22+R44+R56</f>
        <v>663.14199999999994</v>
      </c>
      <c r="S57" s="132">
        <f>S44+S56</f>
        <v>450.96400000000006</v>
      </c>
      <c r="T57" s="132"/>
      <c r="U57" s="132">
        <f>U22+U44+U56</f>
        <v>663.14199999999994</v>
      </c>
      <c r="V57" s="132">
        <f>V22+V44+V56</f>
        <v>663.14199999999994</v>
      </c>
      <c r="W57" s="132">
        <f>W44+W56</f>
        <v>450.96400000000006</v>
      </c>
      <c r="X57" s="115"/>
      <c r="Y57" s="509"/>
      <c r="Z57" s="528"/>
      <c r="AA57" s="528"/>
      <c r="AB57" s="529"/>
    </row>
    <row r="58" spans="1:30" ht="19.5" customHeight="1" thickBot="1">
      <c r="A58" s="162" t="s">
        <v>16</v>
      </c>
      <c r="B58" s="19" t="s">
        <v>18</v>
      </c>
      <c r="C58" s="509" t="s">
        <v>20</v>
      </c>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1"/>
    </row>
    <row r="59" spans="1:30" ht="49.5" customHeight="1" thickBot="1">
      <c r="A59" s="162" t="s">
        <v>16</v>
      </c>
      <c r="B59" s="19" t="s">
        <v>18</v>
      </c>
      <c r="C59" s="65" t="s">
        <v>16</v>
      </c>
      <c r="D59" s="66" t="s">
        <v>44</v>
      </c>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9"/>
    </row>
    <row r="60" spans="1:30" ht="18" customHeight="1">
      <c r="A60" s="420"/>
      <c r="B60" s="426"/>
      <c r="C60" s="423"/>
      <c r="D60" s="330" t="s">
        <v>31</v>
      </c>
      <c r="E60" s="436">
        <v>288712070</v>
      </c>
      <c r="F60" s="436">
        <v>288712070</v>
      </c>
      <c r="G60" s="441" t="s">
        <v>60</v>
      </c>
      <c r="H60" s="35" t="s">
        <v>13</v>
      </c>
      <c r="I60" s="231">
        <v>79.400000000000006</v>
      </c>
      <c r="J60" s="247">
        <v>79.400000000000006</v>
      </c>
      <c r="K60" s="37"/>
      <c r="L60" s="38"/>
      <c r="M60" s="112">
        <v>81</v>
      </c>
      <c r="N60" s="243">
        <v>81</v>
      </c>
      <c r="O60" s="116"/>
      <c r="P60" s="95"/>
      <c r="Q60" s="147">
        <v>81</v>
      </c>
      <c r="R60" s="67">
        <v>81</v>
      </c>
      <c r="S60" s="37"/>
      <c r="T60" s="38"/>
      <c r="U60" s="147">
        <v>81</v>
      </c>
      <c r="V60" s="67">
        <v>81</v>
      </c>
      <c r="W60" s="37"/>
      <c r="X60" s="39"/>
      <c r="Y60" s="451" t="s">
        <v>47</v>
      </c>
      <c r="Z60" s="91">
        <v>50.03</v>
      </c>
      <c r="AA60" s="156">
        <v>50.03</v>
      </c>
      <c r="AB60" s="157">
        <v>50.03</v>
      </c>
    </row>
    <row r="61" spans="1:30" ht="18" customHeight="1">
      <c r="A61" s="420"/>
      <c r="B61" s="426"/>
      <c r="C61" s="423"/>
      <c r="D61" s="329"/>
      <c r="E61" s="436"/>
      <c r="F61" s="436"/>
      <c r="G61" s="441"/>
      <c r="H61" s="35" t="s">
        <v>63</v>
      </c>
      <c r="I61" s="238">
        <v>3.9</v>
      </c>
      <c r="J61" s="232">
        <v>3.9</v>
      </c>
      <c r="K61" s="37"/>
      <c r="L61" s="38"/>
      <c r="M61" s="173"/>
      <c r="N61" s="95"/>
      <c r="O61" s="116"/>
      <c r="P61" s="95"/>
      <c r="Q61" s="152"/>
      <c r="R61" s="37"/>
      <c r="S61" s="37"/>
      <c r="T61" s="38"/>
      <c r="U61" s="152"/>
      <c r="V61" s="37"/>
      <c r="W61" s="37"/>
      <c r="X61" s="39"/>
      <c r="Y61" s="451"/>
      <c r="Z61" s="94"/>
      <c r="AA61" s="41"/>
      <c r="AB61" s="160"/>
    </row>
    <row r="62" spans="1:30" ht="18" customHeight="1">
      <c r="A62" s="420"/>
      <c r="B62" s="426"/>
      <c r="C62" s="423"/>
      <c r="D62" s="62" t="s">
        <v>32</v>
      </c>
      <c r="E62" s="436"/>
      <c r="F62" s="436"/>
      <c r="G62" s="436"/>
      <c r="H62" s="43" t="s">
        <v>13</v>
      </c>
      <c r="I62" s="238">
        <v>9.1999999999999993</v>
      </c>
      <c r="J62" s="232">
        <v>9.1999999999999993</v>
      </c>
      <c r="K62" s="45"/>
      <c r="L62" s="46"/>
      <c r="M62" s="173">
        <v>9.1999999999999993</v>
      </c>
      <c r="N62" s="95">
        <v>9.1999999999999993</v>
      </c>
      <c r="O62" s="116"/>
      <c r="P62" s="95"/>
      <c r="Q62" s="152">
        <v>9.1999999999999993</v>
      </c>
      <c r="R62" s="37">
        <v>9.1999999999999993</v>
      </c>
      <c r="S62" s="45"/>
      <c r="T62" s="46"/>
      <c r="U62" s="152">
        <v>9.1999999999999993</v>
      </c>
      <c r="V62" s="37">
        <v>9.1999999999999993</v>
      </c>
      <c r="W62" s="45"/>
      <c r="X62" s="48"/>
      <c r="Y62" s="451"/>
      <c r="Z62" s="158">
        <v>14.5</v>
      </c>
      <c r="AA62" s="69">
        <v>14.5</v>
      </c>
      <c r="AB62" s="159">
        <v>14.5</v>
      </c>
    </row>
    <row r="63" spans="1:30" ht="17.25" customHeight="1">
      <c r="A63" s="420"/>
      <c r="B63" s="426"/>
      <c r="C63" s="423"/>
      <c r="D63" s="62" t="s">
        <v>33</v>
      </c>
      <c r="E63" s="436"/>
      <c r="F63" s="436"/>
      <c r="G63" s="436"/>
      <c r="H63" s="43" t="s">
        <v>13</v>
      </c>
      <c r="I63" s="238">
        <v>1.9</v>
      </c>
      <c r="J63" s="232">
        <v>1.9</v>
      </c>
      <c r="K63" s="45"/>
      <c r="L63" s="46"/>
      <c r="M63" s="173">
        <v>1.9</v>
      </c>
      <c r="N63" s="95">
        <v>1.9</v>
      </c>
      <c r="O63" s="116"/>
      <c r="P63" s="95"/>
      <c r="Q63" s="152">
        <v>1.9</v>
      </c>
      <c r="R63" s="37">
        <v>1.9</v>
      </c>
      <c r="S63" s="45"/>
      <c r="T63" s="46"/>
      <c r="U63" s="152">
        <v>1.9</v>
      </c>
      <c r="V63" s="37">
        <v>1.9</v>
      </c>
      <c r="W63" s="45"/>
      <c r="X63" s="48"/>
      <c r="Y63" s="451"/>
      <c r="Z63" s="94">
        <v>4.9000000000000004</v>
      </c>
      <c r="AA63" s="41">
        <v>4.9000000000000004</v>
      </c>
      <c r="AB63" s="160">
        <v>4.9000000000000004</v>
      </c>
    </row>
    <row r="64" spans="1:30" ht="17.25" customHeight="1">
      <c r="A64" s="420"/>
      <c r="B64" s="426"/>
      <c r="C64" s="423"/>
      <c r="D64" s="62" t="s">
        <v>34</v>
      </c>
      <c r="E64" s="436"/>
      <c r="F64" s="436"/>
      <c r="G64" s="436"/>
      <c r="H64" s="43" t="s">
        <v>13</v>
      </c>
      <c r="I64" s="238">
        <v>8.4</v>
      </c>
      <c r="J64" s="232">
        <v>8.4</v>
      </c>
      <c r="K64" s="45"/>
      <c r="L64" s="46"/>
      <c r="M64" s="173">
        <v>6</v>
      </c>
      <c r="N64" s="95">
        <v>6</v>
      </c>
      <c r="O64" s="116"/>
      <c r="P64" s="95"/>
      <c r="Q64" s="152">
        <v>6</v>
      </c>
      <c r="R64" s="37">
        <v>6</v>
      </c>
      <c r="S64" s="45"/>
      <c r="T64" s="46"/>
      <c r="U64" s="152">
        <v>6</v>
      </c>
      <c r="V64" s="37">
        <v>6</v>
      </c>
      <c r="W64" s="45"/>
      <c r="X64" s="48"/>
      <c r="Y64" s="451"/>
      <c r="Z64" s="94">
        <v>11.72</v>
      </c>
      <c r="AA64" s="41">
        <v>11.72</v>
      </c>
      <c r="AB64" s="160">
        <v>11.72</v>
      </c>
    </row>
    <row r="65" spans="1:31" ht="19.5" customHeight="1">
      <c r="A65" s="420"/>
      <c r="B65" s="426"/>
      <c r="C65" s="423"/>
      <c r="D65" s="62" t="s">
        <v>35</v>
      </c>
      <c r="E65" s="436"/>
      <c r="F65" s="436"/>
      <c r="G65" s="436"/>
      <c r="H65" s="43" t="s">
        <v>13</v>
      </c>
      <c r="I65" s="238">
        <v>4.9000000000000004</v>
      </c>
      <c r="J65" s="232">
        <v>4.9000000000000004</v>
      </c>
      <c r="K65" s="45"/>
      <c r="L65" s="46"/>
      <c r="M65" s="173">
        <v>7.2</v>
      </c>
      <c r="N65" s="95">
        <v>7.2</v>
      </c>
      <c r="O65" s="116"/>
      <c r="P65" s="95"/>
      <c r="Q65" s="152">
        <v>7.2</v>
      </c>
      <c r="R65" s="37">
        <v>7.2</v>
      </c>
      <c r="S65" s="45"/>
      <c r="T65" s="46"/>
      <c r="U65" s="152">
        <v>7.2</v>
      </c>
      <c r="V65" s="37">
        <v>7.2</v>
      </c>
      <c r="W65" s="45"/>
      <c r="X65" s="48"/>
      <c r="Y65" s="451"/>
      <c r="Z65" s="94">
        <v>18.5</v>
      </c>
      <c r="AA65" s="41">
        <v>18.5</v>
      </c>
      <c r="AB65" s="160">
        <v>18.5</v>
      </c>
      <c r="AE65" s="208"/>
    </row>
    <row r="66" spans="1:31" ht="19.5" customHeight="1">
      <c r="A66" s="420"/>
      <c r="B66" s="426"/>
      <c r="C66" s="423"/>
      <c r="D66" s="62" t="s">
        <v>36</v>
      </c>
      <c r="E66" s="436"/>
      <c r="F66" s="436"/>
      <c r="G66" s="436"/>
      <c r="H66" s="43" t="s">
        <v>13</v>
      </c>
      <c r="I66" s="238">
        <v>3</v>
      </c>
      <c r="J66" s="232">
        <v>3</v>
      </c>
      <c r="K66" s="45"/>
      <c r="L66" s="46"/>
      <c r="M66" s="173">
        <v>2</v>
      </c>
      <c r="N66" s="95">
        <v>2</v>
      </c>
      <c r="O66" s="116"/>
      <c r="P66" s="95"/>
      <c r="Q66" s="152">
        <v>2</v>
      </c>
      <c r="R66" s="37">
        <v>2</v>
      </c>
      <c r="S66" s="45"/>
      <c r="T66" s="46"/>
      <c r="U66" s="152">
        <v>2</v>
      </c>
      <c r="V66" s="37">
        <v>2</v>
      </c>
      <c r="W66" s="45"/>
      <c r="X66" s="48"/>
      <c r="Y66" s="451"/>
      <c r="Z66" s="94">
        <v>6.3</v>
      </c>
      <c r="AA66" s="41">
        <v>6.3</v>
      </c>
      <c r="AB66" s="160">
        <v>6.3</v>
      </c>
    </row>
    <row r="67" spans="1:31" ht="18" customHeight="1">
      <c r="A67" s="420"/>
      <c r="B67" s="426"/>
      <c r="C67" s="423"/>
      <c r="D67" s="62" t="s">
        <v>37</v>
      </c>
      <c r="E67" s="436"/>
      <c r="F67" s="436"/>
      <c r="G67" s="436"/>
      <c r="H67" s="43" t="s">
        <v>13</v>
      </c>
      <c r="I67" s="238">
        <v>8.8539999999999992</v>
      </c>
      <c r="J67" s="232">
        <v>8.9</v>
      </c>
      <c r="K67" s="45"/>
      <c r="L67" s="46"/>
      <c r="M67" s="173">
        <v>6.6</v>
      </c>
      <c r="N67" s="95">
        <v>6.6</v>
      </c>
      <c r="O67" s="116"/>
      <c r="P67" s="95"/>
      <c r="Q67" s="152">
        <v>6.6</v>
      </c>
      <c r="R67" s="37">
        <v>6.6</v>
      </c>
      <c r="S67" s="45"/>
      <c r="T67" s="46"/>
      <c r="U67" s="152">
        <v>6.6</v>
      </c>
      <c r="V67" s="37">
        <v>6.6</v>
      </c>
      <c r="W67" s="45"/>
      <c r="X67" s="48"/>
      <c r="Y67" s="451"/>
      <c r="Z67" s="94">
        <v>7.19</v>
      </c>
      <c r="AA67" s="41">
        <v>7.19</v>
      </c>
      <c r="AB67" s="160">
        <v>7.19</v>
      </c>
    </row>
    <row r="68" spans="1:31" ht="20.25" customHeight="1">
      <c r="A68" s="420"/>
      <c r="B68" s="426"/>
      <c r="C68" s="423"/>
      <c r="D68" s="62" t="s">
        <v>38</v>
      </c>
      <c r="E68" s="436"/>
      <c r="F68" s="436"/>
      <c r="G68" s="436"/>
      <c r="H68" s="43" t="s">
        <v>13</v>
      </c>
      <c r="I68" s="238">
        <v>3.2</v>
      </c>
      <c r="J68" s="232">
        <v>3.2</v>
      </c>
      <c r="K68" s="45"/>
      <c r="L68" s="46"/>
      <c r="M68" s="173">
        <v>5.7</v>
      </c>
      <c r="N68" s="95">
        <v>5.7</v>
      </c>
      <c r="O68" s="116"/>
      <c r="P68" s="95"/>
      <c r="Q68" s="152">
        <v>5.7</v>
      </c>
      <c r="R68" s="37">
        <v>5.7</v>
      </c>
      <c r="S68" s="45"/>
      <c r="T68" s="46"/>
      <c r="U68" s="152">
        <v>5.7</v>
      </c>
      <c r="V68" s="37">
        <v>5.7</v>
      </c>
      <c r="W68" s="45"/>
      <c r="X68" s="48"/>
      <c r="Y68" s="451"/>
      <c r="Z68" s="158">
        <v>10.3</v>
      </c>
      <c r="AA68" s="69">
        <v>10.3</v>
      </c>
      <c r="AB68" s="159">
        <v>10.3</v>
      </c>
    </row>
    <row r="69" spans="1:31" ht="18" customHeight="1">
      <c r="A69" s="421"/>
      <c r="B69" s="427"/>
      <c r="C69" s="424"/>
      <c r="D69" s="328" t="s">
        <v>39</v>
      </c>
      <c r="E69" s="436"/>
      <c r="F69" s="436"/>
      <c r="G69" s="436"/>
      <c r="H69" s="51" t="s">
        <v>13</v>
      </c>
      <c r="I69" s="238">
        <v>11.5</v>
      </c>
      <c r="J69" s="232">
        <v>11.5</v>
      </c>
      <c r="K69" s="52"/>
      <c r="L69" s="53"/>
      <c r="M69" s="173">
        <v>13.5</v>
      </c>
      <c r="N69" s="95">
        <v>13.5</v>
      </c>
      <c r="O69" s="116"/>
      <c r="P69" s="95"/>
      <c r="Q69" s="152">
        <v>9.5</v>
      </c>
      <c r="R69" s="37">
        <v>9.5</v>
      </c>
      <c r="S69" s="52"/>
      <c r="T69" s="53"/>
      <c r="U69" s="152">
        <v>9.5</v>
      </c>
      <c r="V69" s="37">
        <v>9.5</v>
      </c>
      <c r="W69" s="52"/>
      <c r="X69" s="55"/>
      <c r="Y69" s="451"/>
      <c r="Z69" s="158">
        <v>21</v>
      </c>
      <c r="AA69" s="41">
        <v>21</v>
      </c>
      <c r="AB69" s="160">
        <v>21</v>
      </c>
    </row>
    <row r="70" spans="1:31" ht="18" customHeight="1">
      <c r="A70" s="421"/>
      <c r="B70" s="427"/>
      <c r="C70" s="424"/>
      <c r="D70" s="329"/>
      <c r="E70" s="436"/>
      <c r="F70" s="436"/>
      <c r="G70" s="436"/>
      <c r="H70" s="51" t="s">
        <v>63</v>
      </c>
      <c r="I70" s="238">
        <v>0.4</v>
      </c>
      <c r="J70" s="232">
        <v>0.4</v>
      </c>
      <c r="K70" s="52"/>
      <c r="L70" s="53"/>
      <c r="M70" s="173"/>
      <c r="N70" s="95"/>
      <c r="O70" s="116"/>
      <c r="P70" s="95"/>
      <c r="Q70" s="152"/>
      <c r="R70" s="37"/>
      <c r="S70" s="52"/>
      <c r="T70" s="53"/>
      <c r="U70" s="152"/>
      <c r="V70" s="37"/>
      <c r="W70" s="52"/>
      <c r="X70" s="55"/>
      <c r="Y70" s="451"/>
      <c r="Z70" s="158"/>
      <c r="AA70" s="41"/>
      <c r="AB70" s="160"/>
    </row>
    <row r="71" spans="1:31" ht="18" customHeight="1" thickBot="1">
      <c r="A71" s="421"/>
      <c r="B71" s="427"/>
      <c r="C71" s="424"/>
      <c r="D71" s="63" t="s">
        <v>40</v>
      </c>
      <c r="E71" s="436"/>
      <c r="F71" s="436"/>
      <c r="G71" s="436"/>
      <c r="H71" s="43" t="s">
        <v>13</v>
      </c>
      <c r="I71" s="238">
        <v>17.600000000000001</v>
      </c>
      <c r="J71" s="232">
        <v>17.600000000000001</v>
      </c>
      <c r="K71" s="56"/>
      <c r="L71" s="57"/>
      <c r="M71" s="173">
        <v>17.2</v>
      </c>
      <c r="N71" s="95">
        <v>17.2</v>
      </c>
      <c r="O71" s="116"/>
      <c r="P71" s="95"/>
      <c r="Q71" s="152">
        <v>17.2</v>
      </c>
      <c r="R71" s="37">
        <v>17.2</v>
      </c>
      <c r="S71" s="45"/>
      <c r="T71" s="58"/>
      <c r="U71" s="152">
        <v>17.2</v>
      </c>
      <c r="V71" s="37">
        <v>17.2</v>
      </c>
      <c r="W71" s="45"/>
      <c r="X71" s="48"/>
      <c r="Y71" s="451"/>
      <c r="Z71" s="94">
        <v>27.66</v>
      </c>
      <c r="AA71" s="41">
        <v>27.66</v>
      </c>
      <c r="AB71" s="160">
        <v>27.66</v>
      </c>
    </row>
    <row r="72" spans="1:31" ht="19.5" customHeight="1" thickBot="1">
      <c r="A72" s="422"/>
      <c r="B72" s="428"/>
      <c r="C72" s="425"/>
      <c r="D72" s="93"/>
      <c r="E72" s="437"/>
      <c r="F72" s="437"/>
      <c r="G72" s="437"/>
      <c r="H72" s="120" t="s">
        <v>7</v>
      </c>
      <c r="I72" s="117">
        <f>SUM(I60:I71)</f>
        <v>152.25400000000002</v>
      </c>
      <c r="J72" s="109">
        <f>SUM(J60:J71)</f>
        <v>152.30000000000004</v>
      </c>
      <c r="K72" s="118"/>
      <c r="L72" s="119"/>
      <c r="M72" s="117">
        <f>SUM(M60:M71)</f>
        <v>150.30000000000001</v>
      </c>
      <c r="N72" s="109">
        <f>SUM(N60:N71)</f>
        <v>150.30000000000001</v>
      </c>
      <c r="O72" s="109"/>
      <c r="P72" s="119"/>
      <c r="Q72" s="117">
        <f>SUM(Q60:Q71)</f>
        <v>146.30000000000001</v>
      </c>
      <c r="R72" s="109">
        <f>SUM(R60:R71)</f>
        <v>146.30000000000001</v>
      </c>
      <c r="S72" s="118"/>
      <c r="T72" s="119"/>
      <c r="U72" s="117">
        <f>SUM(U60:U71)</f>
        <v>146.30000000000001</v>
      </c>
      <c r="V72" s="109">
        <f>SUM(V60:V71)</f>
        <v>146.30000000000001</v>
      </c>
      <c r="W72" s="118"/>
      <c r="X72" s="118"/>
      <c r="Y72" s="471"/>
      <c r="Z72" s="161">
        <f>SUM(Z60:Z71)</f>
        <v>172.1</v>
      </c>
      <c r="AA72" s="161">
        <f>SUM(AA60:AA71)</f>
        <v>172.1</v>
      </c>
      <c r="AB72" s="161">
        <f>SUM(AB60:AB71)</f>
        <v>172.1</v>
      </c>
      <c r="AC72" s="5"/>
    </row>
    <row r="73" spans="1:31" ht="99.75" customHeight="1" thickBot="1">
      <c r="A73" s="162" t="s">
        <v>16</v>
      </c>
      <c r="B73" s="19" t="s">
        <v>18</v>
      </c>
      <c r="C73" s="65" t="s">
        <v>18</v>
      </c>
      <c r="D73" s="66" t="s">
        <v>64</v>
      </c>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9"/>
    </row>
    <row r="74" spans="1:31" ht="18" customHeight="1">
      <c r="A74" s="420"/>
      <c r="B74" s="426"/>
      <c r="C74" s="423"/>
      <c r="D74" s="330" t="s">
        <v>31</v>
      </c>
      <c r="E74" s="436">
        <v>288712070</v>
      </c>
      <c r="F74" s="436">
        <v>288712070</v>
      </c>
      <c r="G74" s="441" t="s">
        <v>60</v>
      </c>
      <c r="H74" s="35" t="s">
        <v>13</v>
      </c>
      <c r="I74" s="238">
        <v>74.3</v>
      </c>
      <c r="J74" s="247">
        <f>I74-L74</f>
        <v>72.599999999999994</v>
      </c>
      <c r="K74" s="149"/>
      <c r="L74" s="39">
        <v>1.7</v>
      </c>
      <c r="M74" s="173">
        <f>SUM(N74+P74)</f>
        <v>100.1</v>
      </c>
      <c r="N74" s="248">
        <v>72.3</v>
      </c>
      <c r="O74" s="210"/>
      <c r="P74" s="211">
        <v>27.8</v>
      </c>
      <c r="Q74" s="152">
        <v>68.5</v>
      </c>
      <c r="R74" s="67">
        <v>68.5</v>
      </c>
      <c r="S74" s="37"/>
      <c r="T74" s="38"/>
      <c r="U74" s="152">
        <v>68.5</v>
      </c>
      <c r="V74" s="37">
        <v>68.5</v>
      </c>
      <c r="W74" s="36"/>
      <c r="X74" s="39"/>
      <c r="Y74" s="451" t="s">
        <v>61</v>
      </c>
      <c r="Z74" s="163">
        <v>966.44</v>
      </c>
      <c r="AA74" s="164">
        <v>966.44</v>
      </c>
      <c r="AB74" s="165">
        <v>966.44</v>
      </c>
      <c r="AD74" s="209"/>
    </row>
    <row r="75" spans="1:31" ht="18" customHeight="1">
      <c r="A75" s="420"/>
      <c r="B75" s="426"/>
      <c r="C75" s="423"/>
      <c r="D75" s="329"/>
      <c r="E75" s="436"/>
      <c r="F75" s="436"/>
      <c r="G75" s="441"/>
      <c r="H75" s="35" t="s">
        <v>63</v>
      </c>
      <c r="I75" s="238">
        <v>1.7</v>
      </c>
      <c r="J75" s="232">
        <v>1.7</v>
      </c>
      <c r="K75" s="149"/>
      <c r="L75" s="39"/>
      <c r="M75" s="173"/>
      <c r="N75" s="210"/>
      <c r="O75" s="210"/>
      <c r="P75" s="211"/>
      <c r="Q75" s="152"/>
      <c r="R75" s="37"/>
      <c r="S75" s="37"/>
      <c r="T75" s="38"/>
      <c r="U75" s="152"/>
      <c r="V75" s="37"/>
      <c r="W75" s="36"/>
      <c r="X75" s="39"/>
      <c r="Y75" s="451"/>
      <c r="Z75" s="166"/>
      <c r="AA75" s="70"/>
      <c r="AB75" s="169"/>
      <c r="AD75" s="209"/>
    </row>
    <row r="76" spans="1:31" ht="18" customHeight="1">
      <c r="A76" s="420"/>
      <c r="B76" s="426"/>
      <c r="C76" s="423"/>
      <c r="D76" s="328" t="s">
        <v>32</v>
      </c>
      <c r="E76" s="436"/>
      <c r="F76" s="436"/>
      <c r="G76" s="436"/>
      <c r="H76" s="43" t="s">
        <v>13</v>
      </c>
      <c r="I76" s="238">
        <v>8.1</v>
      </c>
      <c r="J76" s="234">
        <v>8.1</v>
      </c>
      <c r="K76" s="150"/>
      <c r="L76" s="48"/>
      <c r="M76" s="173">
        <v>8.1999999999999993</v>
      </c>
      <c r="N76" s="212">
        <v>8.1999999999999993</v>
      </c>
      <c r="O76" s="212"/>
      <c r="P76" s="213"/>
      <c r="Q76" s="83">
        <v>3.2</v>
      </c>
      <c r="R76" s="45">
        <v>3.2</v>
      </c>
      <c r="S76" s="45"/>
      <c r="T76" s="46"/>
      <c r="U76" s="83">
        <v>3.2</v>
      </c>
      <c r="V76" s="45">
        <v>3.2</v>
      </c>
      <c r="W76" s="44"/>
      <c r="X76" s="48"/>
      <c r="Y76" s="451"/>
      <c r="Z76" s="166">
        <v>70.59</v>
      </c>
      <c r="AA76" s="71">
        <v>70.59</v>
      </c>
      <c r="AB76" s="167">
        <v>70.59</v>
      </c>
      <c r="AD76" s="209"/>
    </row>
    <row r="77" spans="1:31" ht="18" customHeight="1">
      <c r="A77" s="420"/>
      <c r="B77" s="426"/>
      <c r="C77" s="423"/>
      <c r="D77" s="329"/>
      <c r="E77" s="436"/>
      <c r="F77" s="436"/>
      <c r="G77" s="436"/>
      <c r="H77" s="35" t="s">
        <v>63</v>
      </c>
      <c r="I77" s="238">
        <v>4.4000000000000004</v>
      </c>
      <c r="J77" s="234">
        <v>4.4000000000000004</v>
      </c>
      <c r="K77" s="150"/>
      <c r="L77" s="48"/>
      <c r="M77" s="173"/>
      <c r="N77" s="212"/>
      <c r="O77" s="212"/>
      <c r="P77" s="213"/>
      <c r="Q77" s="83"/>
      <c r="R77" s="45"/>
      <c r="S77" s="45"/>
      <c r="T77" s="46"/>
      <c r="U77" s="83"/>
      <c r="V77" s="45"/>
      <c r="W77" s="44"/>
      <c r="X77" s="48"/>
      <c r="Y77" s="451"/>
      <c r="Z77" s="166"/>
      <c r="AA77" s="71"/>
      <c r="AB77" s="167"/>
      <c r="AD77" s="209"/>
    </row>
    <row r="78" spans="1:31" ht="17.25" customHeight="1">
      <c r="A78" s="420"/>
      <c r="B78" s="426"/>
      <c r="C78" s="423"/>
      <c r="D78" s="62" t="s">
        <v>33</v>
      </c>
      <c r="E78" s="436"/>
      <c r="F78" s="436"/>
      <c r="G78" s="436"/>
      <c r="H78" s="43" t="s">
        <v>13</v>
      </c>
      <c r="I78" s="238">
        <f>J78+L78</f>
        <v>0.9</v>
      </c>
      <c r="J78" s="234">
        <v>0.9</v>
      </c>
      <c r="K78" s="150"/>
      <c r="L78" s="48"/>
      <c r="M78" s="173">
        <v>1</v>
      </c>
      <c r="N78" s="212">
        <v>1</v>
      </c>
      <c r="O78" s="212"/>
      <c r="P78" s="213"/>
      <c r="Q78" s="83">
        <v>1</v>
      </c>
      <c r="R78" s="45">
        <v>1</v>
      </c>
      <c r="S78" s="45"/>
      <c r="T78" s="46"/>
      <c r="U78" s="83">
        <v>1</v>
      </c>
      <c r="V78" s="45">
        <v>1</v>
      </c>
      <c r="W78" s="44"/>
      <c r="X78" s="48"/>
      <c r="Y78" s="451"/>
      <c r="Z78" s="166">
        <v>14.719999999999999</v>
      </c>
      <c r="AA78" s="71">
        <v>14.719999999999999</v>
      </c>
      <c r="AB78" s="167">
        <v>14.719999999999999</v>
      </c>
      <c r="AD78" s="209"/>
    </row>
    <row r="79" spans="1:31" ht="17.25" customHeight="1">
      <c r="A79" s="420"/>
      <c r="B79" s="426"/>
      <c r="C79" s="423"/>
      <c r="D79" s="62" t="s">
        <v>34</v>
      </c>
      <c r="E79" s="436"/>
      <c r="F79" s="436"/>
      <c r="G79" s="436"/>
      <c r="H79" s="43" t="s">
        <v>13</v>
      </c>
      <c r="I79" s="238">
        <v>1</v>
      </c>
      <c r="J79" s="234">
        <v>1</v>
      </c>
      <c r="K79" s="150"/>
      <c r="L79" s="48"/>
      <c r="M79" s="173">
        <v>2.5</v>
      </c>
      <c r="N79" s="212">
        <v>2.5</v>
      </c>
      <c r="O79" s="212"/>
      <c r="P79" s="213"/>
      <c r="Q79" s="83">
        <v>1</v>
      </c>
      <c r="R79" s="45">
        <v>1</v>
      </c>
      <c r="S79" s="45"/>
      <c r="T79" s="46"/>
      <c r="U79" s="83">
        <v>1</v>
      </c>
      <c r="V79" s="45">
        <v>1</v>
      </c>
      <c r="W79" s="44"/>
      <c r="X79" s="48"/>
      <c r="Y79" s="451"/>
      <c r="Z79" s="168">
        <v>16</v>
      </c>
      <c r="AA79" s="71">
        <v>16</v>
      </c>
      <c r="AB79" s="167">
        <v>16</v>
      </c>
      <c r="AD79" s="209"/>
    </row>
    <row r="80" spans="1:31" ht="19.5" customHeight="1">
      <c r="A80" s="420"/>
      <c r="B80" s="426"/>
      <c r="C80" s="423"/>
      <c r="D80" s="62" t="s">
        <v>35</v>
      </c>
      <c r="E80" s="436"/>
      <c r="F80" s="436"/>
      <c r="G80" s="436"/>
      <c r="H80" s="43" t="s">
        <v>13</v>
      </c>
      <c r="I80" s="238">
        <f>J80+L80</f>
        <v>2.5</v>
      </c>
      <c r="J80" s="234">
        <v>2.5</v>
      </c>
      <c r="K80" s="150"/>
      <c r="L80" s="48"/>
      <c r="M80" s="173">
        <v>2.8</v>
      </c>
      <c r="N80" s="212">
        <v>2.8</v>
      </c>
      <c r="O80" s="212"/>
      <c r="P80" s="213"/>
      <c r="Q80" s="83">
        <v>2.8</v>
      </c>
      <c r="R80" s="45">
        <v>2.8</v>
      </c>
      <c r="S80" s="45"/>
      <c r="T80" s="46"/>
      <c r="U80" s="83">
        <v>2.8</v>
      </c>
      <c r="V80" s="45">
        <v>2.8</v>
      </c>
      <c r="W80" s="44"/>
      <c r="X80" s="48"/>
      <c r="Y80" s="451"/>
      <c r="Z80" s="166">
        <v>33.64</v>
      </c>
      <c r="AA80" s="71">
        <v>33.64</v>
      </c>
      <c r="AB80" s="167">
        <v>33.64</v>
      </c>
      <c r="AD80" s="209"/>
      <c r="AE80" s="208"/>
    </row>
    <row r="81" spans="1:31" ht="19.5" customHeight="1">
      <c r="A81" s="420"/>
      <c r="B81" s="426"/>
      <c r="C81" s="423"/>
      <c r="D81" s="62" t="s">
        <v>36</v>
      </c>
      <c r="E81" s="436"/>
      <c r="F81" s="436"/>
      <c r="G81" s="436"/>
      <c r="H81" s="43" t="s">
        <v>13</v>
      </c>
      <c r="I81" s="238">
        <v>1.1000000000000001</v>
      </c>
      <c r="J81" s="234">
        <v>1.1000000000000001</v>
      </c>
      <c r="K81" s="150"/>
      <c r="L81" s="48"/>
      <c r="M81" s="173">
        <v>1.1000000000000001</v>
      </c>
      <c r="N81" s="212">
        <v>1.1000000000000001</v>
      </c>
      <c r="O81" s="212"/>
      <c r="P81" s="213"/>
      <c r="Q81" s="83">
        <v>1.1000000000000001</v>
      </c>
      <c r="R81" s="45">
        <v>1.1000000000000001</v>
      </c>
      <c r="S81" s="45"/>
      <c r="T81" s="46"/>
      <c r="U81" s="83">
        <v>1.1000000000000001</v>
      </c>
      <c r="V81" s="45">
        <v>1.1000000000000001</v>
      </c>
      <c r="W81" s="44"/>
      <c r="X81" s="48"/>
      <c r="Y81" s="451"/>
      <c r="Z81" s="166">
        <v>35</v>
      </c>
      <c r="AA81" s="70">
        <v>35</v>
      </c>
      <c r="AB81" s="169">
        <v>35</v>
      </c>
      <c r="AD81" s="209"/>
    </row>
    <row r="82" spans="1:31" ht="18" customHeight="1">
      <c r="A82" s="420"/>
      <c r="B82" s="426"/>
      <c r="C82" s="423"/>
      <c r="D82" s="62" t="s">
        <v>37</v>
      </c>
      <c r="E82" s="436"/>
      <c r="F82" s="436"/>
      <c r="G82" s="436"/>
      <c r="H82" s="43" t="s">
        <v>13</v>
      </c>
      <c r="I82" s="238">
        <v>1.452</v>
      </c>
      <c r="J82" s="234">
        <v>1.5</v>
      </c>
      <c r="K82" s="150"/>
      <c r="L82" s="48"/>
      <c r="M82" s="173">
        <v>1.8</v>
      </c>
      <c r="N82" s="212">
        <v>1.8</v>
      </c>
      <c r="O82" s="212"/>
      <c r="P82" s="213"/>
      <c r="Q82" s="83">
        <v>1.8</v>
      </c>
      <c r="R82" s="45">
        <v>1.8</v>
      </c>
      <c r="S82" s="45"/>
      <c r="T82" s="46"/>
      <c r="U82" s="83">
        <v>1.8</v>
      </c>
      <c r="V82" s="45">
        <v>1.8</v>
      </c>
      <c r="W82" s="44"/>
      <c r="X82" s="48"/>
      <c r="Y82" s="451"/>
      <c r="Z82" s="166">
        <v>31</v>
      </c>
      <c r="AA82" s="71">
        <v>31</v>
      </c>
      <c r="AB82" s="167">
        <v>31</v>
      </c>
      <c r="AD82" s="209"/>
    </row>
    <row r="83" spans="1:31" ht="20.25" customHeight="1">
      <c r="A83" s="420"/>
      <c r="B83" s="426"/>
      <c r="C83" s="423"/>
      <c r="D83" s="62" t="s">
        <v>38</v>
      </c>
      <c r="E83" s="436"/>
      <c r="F83" s="436"/>
      <c r="G83" s="436"/>
      <c r="H83" s="43" t="s">
        <v>13</v>
      </c>
      <c r="I83" s="238">
        <v>1.8</v>
      </c>
      <c r="J83" s="234">
        <v>1.8</v>
      </c>
      <c r="K83" s="150"/>
      <c r="L83" s="48"/>
      <c r="M83" s="173">
        <v>1.8</v>
      </c>
      <c r="N83" s="212">
        <v>1.8</v>
      </c>
      <c r="O83" s="212"/>
      <c r="P83" s="213"/>
      <c r="Q83" s="83">
        <v>1.8</v>
      </c>
      <c r="R83" s="45">
        <v>1.8</v>
      </c>
      <c r="S83" s="45"/>
      <c r="T83" s="46"/>
      <c r="U83" s="83">
        <v>1.8</v>
      </c>
      <c r="V83" s="45">
        <v>1.8</v>
      </c>
      <c r="W83" s="44"/>
      <c r="X83" s="48"/>
      <c r="Y83" s="451"/>
      <c r="Z83" s="166">
        <v>240</v>
      </c>
      <c r="AA83" s="71">
        <v>240</v>
      </c>
      <c r="AB83" s="167">
        <v>240</v>
      </c>
      <c r="AD83" s="209"/>
    </row>
    <row r="84" spans="1:31" ht="18" customHeight="1">
      <c r="A84" s="421"/>
      <c r="B84" s="427"/>
      <c r="C84" s="424"/>
      <c r="D84" s="62" t="s">
        <v>39</v>
      </c>
      <c r="E84" s="436"/>
      <c r="F84" s="436"/>
      <c r="G84" s="436"/>
      <c r="H84" s="51" t="s">
        <v>13</v>
      </c>
      <c r="I84" s="238">
        <v>7.0519999999999996</v>
      </c>
      <c r="J84" s="236">
        <v>7.1</v>
      </c>
      <c r="K84" s="151"/>
      <c r="L84" s="55">
        <v>2.2999999999999998</v>
      </c>
      <c r="M84" s="173">
        <f>SUM(N84+P84)</f>
        <v>7.4</v>
      </c>
      <c r="N84" s="214">
        <v>6.7</v>
      </c>
      <c r="O84" s="214"/>
      <c r="P84" s="215">
        <v>0.7</v>
      </c>
      <c r="Q84" s="148">
        <v>7.4</v>
      </c>
      <c r="R84" s="52">
        <v>7.4</v>
      </c>
      <c r="S84" s="45"/>
      <c r="T84" s="68"/>
      <c r="U84" s="54">
        <v>7.4</v>
      </c>
      <c r="V84" s="68">
        <v>7.4</v>
      </c>
      <c r="W84" s="68"/>
      <c r="X84" s="55"/>
      <c r="Y84" s="451"/>
      <c r="Z84" s="249">
        <v>320.63</v>
      </c>
      <c r="AA84" s="251">
        <v>320.63</v>
      </c>
      <c r="AB84" s="250">
        <v>320.63</v>
      </c>
      <c r="AD84" s="209"/>
    </row>
    <row r="85" spans="1:31" ht="18" customHeight="1" thickBot="1">
      <c r="A85" s="421"/>
      <c r="B85" s="427"/>
      <c r="C85" s="424"/>
      <c r="D85" s="63" t="s">
        <v>40</v>
      </c>
      <c r="E85" s="436"/>
      <c r="F85" s="436"/>
      <c r="G85" s="436"/>
      <c r="H85" s="43" t="s">
        <v>13</v>
      </c>
      <c r="I85" s="238">
        <v>22.5</v>
      </c>
      <c r="J85" s="234">
        <f>I85-L85</f>
        <v>15.2</v>
      </c>
      <c r="K85" s="150"/>
      <c r="L85" s="48">
        <v>7.3</v>
      </c>
      <c r="M85" s="173">
        <f>SUM(N85+P85)</f>
        <v>17.600000000000001</v>
      </c>
      <c r="N85" s="212">
        <v>15.9</v>
      </c>
      <c r="O85" s="212"/>
      <c r="P85" s="212">
        <v>1.7</v>
      </c>
      <c r="Q85" s="83">
        <v>17.5</v>
      </c>
      <c r="R85" s="45">
        <v>17.5</v>
      </c>
      <c r="S85" s="45"/>
      <c r="T85" s="58"/>
      <c r="U85" s="83">
        <v>17.5</v>
      </c>
      <c r="V85" s="45">
        <v>17.5</v>
      </c>
      <c r="W85" s="44"/>
      <c r="X85" s="48"/>
      <c r="Y85" s="451"/>
      <c r="Z85" s="166">
        <v>675.52</v>
      </c>
      <c r="AA85" s="71">
        <v>675.52</v>
      </c>
      <c r="AB85" s="167">
        <v>675.52</v>
      </c>
      <c r="AD85" s="209"/>
    </row>
    <row r="86" spans="1:31" ht="19.5" customHeight="1" thickBot="1">
      <c r="A86" s="422"/>
      <c r="B86" s="428"/>
      <c r="C86" s="425"/>
      <c r="D86" s="64"/>
      <c r="E86" s="437"/>
      <c r="F86" s="437"/>
      <c r="G86" s="437"/>
      <c r="H86" s="105" t="s">
        <v>7</v>
      </c>
      <c r="I86" s="109">
        <f>SUM(I74:I85)</f>
        <v>126.804</v>
      </c>
      <c r="J86" s="109">
        <f>SUM(J74:J85)</f>
        <v>117.89999999999999</v>
      </c>
      <c r="K86" s="109"/>
      <c r="L86" s="109">
        <f>SUM(L74:L85)</f>
        <v>11.3</v>
      </c>
      <c r="M86" s="109">
        <f>SUM(M74:M85)</f>
        <v>144.29999999999998</v>
      </c>
      <c r="N86" s="216">
        <f>SUM(N74:N85)</f>
        <v>114.1</v>
      </c>
      <c r="O86" s="216"/>
      <c r="P86" s="217">
        <f>SUM(P74:P85)</f>
        <v>30.2</v>
      </c>
      <c r="Q86" s="108">
        <f>SUM(Q74:Q85)</f>
        <v>106.1</v>
      </c>
      <c r="R86" s="109">
        <f>SUM(R74:R85)</f>
        <v>106.1</v>
      </c>
      <c r="S86" s="103"/>
      <c r="T86" s="104"/>
      <c r="U86" s="108">
        <f>SUM(U74:U85)</f>
        <v>106.1</v>
      </c>
      <c r="V86" s="109">
        <f>SUM(V74:V85)</f>
        <v>106.1</v>
      </c>
      <c r="W86" s="103"/>
      <c r="X86" s="103"/>
      <c r="Y86" s="471"/>
      <c r="Z86" s="170">
        <v>520.54999999999995</v>
      </c>
      <c r="AA86" s="171">
        <v>2250.54</v>
      </c>
      <c r="AB86" s="172">
        <v>2250.54</v>
      </c>
      <c r="AC86" s="5"/>
      <c r="AD86" s="209"/>
    </row>
    <row r="87" spans="1:31" ht="34.5" customHeight="1" thickBot="1">
      <c r="A87" s="162" t="s">
        <v>16</v>
      </c>
      <c r="B87" s="19" t="s">
        <v>18</v>
      </c>
      <c r="C87" s="65" t="s">
        <v>19</v>
      </c>
      <c r="D87" s="66" t="s">
        <v>15</v>
      </c>
      <c r="E87" s="517"/>
      <c r="F87" s="517"/>
      <c r="G87" s="517"/>
      <c r="H87" s="517"/>
      <c r="I87" s="517"/>
      <c r="J87" s="517"/>
      <c r="K87" s="517"/>
      <c r="L87" s="517"/>
      <c r="M87" s="517"/>
      <c r="N87" s="517"/>
      <c r="O87" s="517"/>
      <c r="P87" s="517"/>
      <c r="Q87" s="517"/>
      <c r="R87" s="517"/>
      <c r="S87" s="517"/>
      <c r="T87" s="517"/>
      <c r="U87" s="517"/>
      <c r="V87" s="518"/>
      <c r="W87" s="517"/>
      <c r="X87" s="517"/>
      <c r="Y87" s="517"/>
      <c r="Z87" s="517"/>
      <c r="AA87" s="517"/>
      <c r="AB87" s="519"/>
    </row>
    <row r="88" spans="1:31" ht="18" customHeight="1">
      <c r="A88" s="420"/>
      <c r="B88" s="426"/>
      <c r="C88" s="423"/>
      <c r="D88" s="61" t="s">
        <v>31</v>
      </c>
      <c r="E88" s="436">
        <v>288712070</v>
      </c>
      <c r="F88" s="436">
        <v>288712070</v>
      </c>
      <c r="G88" s="441" t="s">
        <v>108</v>
      </c>
      <c r="H88" s="35" t="s">
        <v>13</v>
      </c>
      <c r="I88" s="238">
        <v>19.3</v>
      </c>
      <c r="J88" s="247">
        <v>19.3</v>
      </c>
      <c r="K88" s="37"/>
      <c r="L88" s="38"/>
      <c r="M88" s="173">
        <v>8</v>
      </c>
      <c r="N88" s="248">
        <v>8</v>
      </c>
      <c r="O88" s="210"/>
      <c r="P88" s="211"/>
      <c r="Q88" s="36">
        <v>8</v>
      </c>
      <c r="R88" s="36">
        <v>8</v>
      </c>
      <c r="S88" s="37"/>
      <c r="T88" s="38"/>
      <c r="U88" s="40">
        <v>8</v>
      </c>
      <c r="V88" s="37">
        <v>8</v>
      </c>
      <c r="W88" s="37"/>
      <c r="X88" s="39"/>
      <c r="Y88" s="451" t="s">
        <v>48</v>
      </c>
      <c r="Z88" s="308">
        <v>168</v>
      </c>
      <c r="AA88" s="308">
        <v>180</v>
      </c>
      <c r="AB88" s="175">
        <v>180</v>
      </c>
      <c r="AD88" s="209"/>
    </row>
    <row r="89" spans="1:31" ht="18" customHeight="1">
      <c r="A89" s="420"/>
      <c r="B89" s="426"/>
      <c r="C89" s="423"/>
      <c r="D89" s="62" t="s">
        <v>32</v>
      </c>
      <c r="E89" s="436"/>
      <c r="F89" s="436"/>
      <c r="G89" s="436"/>
      <c r="H89" s="43" t="s">
        <v>13</v>
      </c>
      <c r="I89" s="233">
        <v>1.6</v>
      </c>
      <c r="J89" s="234">
        <v>1.6</v>
      </c>
      <c r="K89" s="45"/>
      <c r="L89" s="46"/>
      <c r="M89" s="113">
        <v>1.5</v>
      </c>
      <c r="N89" s="212">
        <v>1.5</v>
      </c>
      <c r="O89" s="212"/>
      <c r="P89" s="213"/>
      <c r="Q89" s="44">
        <v>1.5</v>
      </c>
      <c r="R89" s="44">
        <v>1.5</v>
      </c>
      <c r="S89" s="45"/>
      <c r="T89" s="46"/>
      <c r="U89" s="47">
        <v>1.5</v>
      </c>
      <c r="V89" s="45">
        <v>1.5</v>
      </c>
      <c r="W89" s="45"/>
      <c r="X89" s="48"/>
      <c r="Y89" s="451"/>
      <c r="Z89" s="308">
        <v>8.7272727272727266</v>
      </c>
      <c r="AA89" s="308">
        <v>10</v>
      </c>
      <c r="AB89" s="175">
        <v>10</v>
      </c>
      <c r="AD89" s="209"/>
    </row>
    <row r="90" spans="1:31" ht="17.25" customHeight="1">
      <c r="A90" s="420"/>
      <c r="B90" s="426"/>
      <c r="C90" s="423"/>
      <c r="D90" s="62" t="s">
        <v>33</v>
      </c>
      <c r="E90" s="436"/>
      <c r="F90" s="436"/>
      <c r="G90" s="436"/>
      <c r="H90" s="43" t="s">
        <v>13</v>
      </c>
      <c r="I90" s="233">
        <v>0.7</v>
      </c>
      <c r="J90" s="234">
        <v>0.7</v>
      </c>
      <c r="K90" s="45"/>
      <c r="L90" s="46"/>
      <c r="M90" s="113">
        <v>0.7</v>
      </c>
      <c r="N90" s="212">
        <v>0.7</v>
      </c>
      <c r="O90" s="212"/>
      <c r="P90" s="213"/>
      <c r="Q90" s="44">
        <v>0.7</v>
      </c>
      <c r="R90" s="44">
        <v>0.7</v>
      </c>
      <c r="S90" s="45"/>
      <c r="T90" s="46"/>
      <c r="U90" s="47">
        <v>0.7</v>
      </c>
      <c r="V90" s="45">
        <v>0.7</v>
      </c>
      <c r="W90" s="45"/>
      <c r="X90" s="48"/>
      <c r="Y90" s="451"/>
      <c r="Z90" s="308">
        <v>9.8181818181818183</v>
      </c>
      <c r="AA90" s="308">
        <v>12</v>
      </c>
      <c r="AB90" s="175">
        <v>12</v>
      </c>
      <c r="AD90" s="209"/>
      <c r="AE90" s="208"/>
    </row>
    <row r="91" spans="1:31" ht="17.25" customHeight="1">
      <c r="A91" s="420"/>
      <c r="B91" s="426"/>
      <c r="C91" s="423"/>
      <c r="D91" s="62" t="s">
        <v>34</v>
      </c>
      <c r="E91" s="436"/>
      <c r="F91" s="436"/>
      <c r="G91" s="436"/>
      <c r="H91" s="43" t="s">
        <v>13</v>
      </c>
      <c r="I91" s="233">
        <v>1.6</v>
      </c>
      <c r="J91" s="234">
        <v>1.6</v>
      </c>
      <c r="K91" s="45"/>
      <c r="L91" s="46"/>
      <c r="M91" s="113">
        <v>1.5</v>
      </c>
      <c r="N91" s="212">
        <v>1.5</v>
      </c>
      <c r="O91" s="212"/>
      <c r="P91" s="213"/>
      <c r="Q91" s="44">
        <v>1.5</v>
      </c>
      <c r="R91" s="44">
        <v>1.5</v>
      </c>
      <c r="S91" s="45"/>
      <c r="T91" s="46"/>
      <c r="U91" s="47">
        <v>1.5</v>
      </c>
      <c r="V91" s="45">
        <v>1.5</v>
      </c>
      <c r="W91" s="45"/>
      <c r="X91" s="48"/>
      <c r="Y91" s="451"/>
      <c r="Z91" s="308">
        <v>17.454545454545453</v>
      </c>
      <c r="AA91" s="308">
        <v>18</v>
      </c>
      <c r="AB91" s="175">
        <v>18</v>
      </c>
      <c r="AD91" s="209"/>
    </row>
    <row r="92" spans="1:31" ht="19.5" customHeight="1">
      <c r="A92" s="420"/>
      <c r="B92" s="426"/>
      <c r="C92" s="423"/>
      <c r="D92" s="62" t="s">
        <v>35</v>
      </c>
      <c r="E92" s="436"/>
      <c r="F92" s="436"/>
      <c r="G92" s="436"/>
      <c r="H92" s="43" t="s">
        <v>13</v>
      </c>
      <c r="I92" s="233">
        <v>2.7</v>
      </c>
      <c r="J92" s="234">
        <v>2.7</v>
      </c>
      <c r="K92" s="45"/>
      <c r="L92" s="46"/>
      <c r="M92" s="113">
        <v>2</v>
      </c>
      <c r="N92" s="212">
        <v>2</v>
      </c>
      <c r="O92" s="212"/>
      <c r="P92" s="213"/>
      <c r="Q92" s="44">
        <v>2</v>
      </c>
      <c r="R92" s="44">
        <v>2</v>
      </c>
      <c r="S92" s="45"/>
      <c r="T92" s="46"/>
      <c r="U92" s="47">
        <v>2</v>
      </c>
      <c r="V92" s="45">
        <v>2</v>
      </c>
      <c r="W92" s="45"/>
      <c r="X92" s="48"/>
      <c r="Y92" s="451"/>
      <c r="Z92" s="308">
        <v>36</v>
      </c>
      <c r="AA92" s="308">
        <v>38</v>
      </c>
      <c r="AB92" s="175">
        <v>38</v>
      </c>
      <c r="AD92" s="209"/>
    </row>
    <row r="93" spans="1:31" ht="19.5" customHeight="1">
      <c r="A93" s="420"/>
      <c r="B93" s="426"/>
      <c r="C93" s="423"/>
      <c r="D93" s="328" t="s">
        <v>36</v>
      </c>
      <c r="E93" s="436"/>
      <c r="F93" s="436"/>
      <c r="G93" s="436"/>
      <c r="H93" s="43" t="s">
        <v>13</v>
      </c>
      <c r="I93" s="233">
        <v>1.3</v>
      </c>
      <c r="J93" s="234">
        <v>1.3</v>
      </c>
      <c r="K93" s="45"/>
      <c r="L93" s="46"/>
      <c r="M93" s="113">
        <v>1.2</v>
      </c>
      <c r="N93" s="212">
        <v>1.2</v>
      </c>
      <c r="O93" s="212"/>
      <c r="P93" s="213"/>
      <c r="Q93" s="44">
        <v>1.2</v>
      </c>
      <c r="R93" s="44">
        <v>1.2</v>
      </c>
      <c r="S93" s="45"/>
      <c r="T93" s="46"/>
      <c r="U93" s="83">
        <v>1.2</v>
      </c>
      <c r="V93" s="45">
        <v>1.2</v>
      </c>
      <c r="W93" s="45"/>
      <c r="X93" s="48"/>
      <c r="Y93" s="451"/>
      <c r="Z93" s="308">
        <v>20.727272727272727</v>
      </c>
      <c r="AA93" s="308">
        <v>23</v>
      </c>
      <c r="AB93" s="175">
        <v>23</v>
      </c>
      <c r="AD93" s="209"/>
    </row>
    <row r="94" spans="1:31" ht="19.5" customHeight="1">
      <c r="A94" s="420"/>
      <c r="B94" s="426"/>
      <c r="C94" s="423"/>
      <c r="D94" s="329"/>
      <c r="E94" s="436"/>
      <c r="F94" s="436"/>
      <c r="G94" s="436"/>
      <c r="H94" s="43" t="s">
        <v>63</v>
      </c>
      <c r="I94" s="233">
        <v>0.85</v>
      </c>
      <c r="J94" s="234">
        <v>0.85</v>
      </c>
      <c r="K94" s="45"/>
      <c r="L94" s="46"/>
      <c r="M94" s="113"/>
      <c r="N94" s="212"/>
      <c r="O94" s="212"/>
      <c r="P94" s="213"/>
      <c r="Q94" s="44"/>
      <c r="R94" s="44"/>
      <c r="S94" s="45"/>
      <c r="T94" s="46"/>
      <c r="U94" s="83"/>
      <c r="V94" s="45"/>
      <c r="W94" s="45"/>
      <c r="X94" s="48"/>
      <c r="Y94" s="451"/>
      <c r="Z94" s="308"/>
      <c r="AA94" s="308"/>
      <c r="AB94" s="175"/>
      <c r="AD94" s="209"/>
    </row>
    <row r="95" spans="1:31" ht="18" customHeight="1">
      <c r="A95" s="420"/>
      <c r="B95" s="426"/>
      <c r="C95" s="423"/>
      <c r="D95" s="62" t="s">
        <v>37</v>
      </c>
      <c r="E95" s="436"/>
      <c r="F95" s="436"/>
      <c r="G95" s="436"/>
      <c r="H95" s="43" t="s">
        <v>13</v>
      </c>
      <c r="I95" s="233">
        <v>1.8</v>
      </c>
      <c r="J95" s="234">
        <v>1.8</v>
      </c>
      <c r="K95" s="45"/>
      <c r="L95" s="46"/>
      <c r="M95" s="113">
        <v>1.6</v>
      </c>
      <c r="N95" s="212">
        <v>1.6</v>
      </c>
      <c r="O95" s="212"/>
      <c r="P95" s="213"/>
      <c r="Q95" s="44">
        <v>1.6</v>
      </c>
      <c r="R95" s="44">
        <v>1.6</v>
      </c>
      <c r="S95" s="45"/>
      <c r="T95" s="46"/>
      <c r="U95" s="47">
        <v>1.6</v>
      </c>
      <c r="V95" s="45">
        <v>1.6</v>
      </c>
      <c r="W95" s="45"/>
      <c r="X95" s="48"/>
      <c r="Y95" s="451"/>
      <c r="Z95" s="308">
        <v>32.727272727272727</v>
      </c>
      <c r="AA95" s="308">
        <v>35</v>
      </c>
      <c r="AB95" s="175">
        <v>35</v>
      </c>
      <c r="AD95" s="209"/>
    </row>
    <row r="96" spans="1:31" ht="20.25" customHeight="1">
      <c r="A96" s="420"/>
      <c r="B96" s="426"/>
      <c r="C96" s="423"/>
      <c r="D96" s="62" t="s">
        <v>38</v>
      </c>
      <c r="E96" s="436"/>
      <c r="F96" s="436"/>
      <c r="G96" s="436"/>
      <c r="H96" s="43" t="s">
        <v>13</v>
      </c>
      <c r="I96" s="233">
        <v>1.8</v>
      </c>
      <c r="J96" s="234">
        <v>1.8</v>
      </c>
      <c r="K96" s="45"/>
      <c r="L96" s="46"/>
      <c r="M96" s="113">
        <v>1.3</v>
      </c>
      <c r="N96" s="212">
        <v>1.3</v>
      </c>
      <c r="O96" s="212"/>
      <c r="P96" s="213"/>
      <c r="Q96" s="44">
        <v>1.3</v>
      </c>
      <c r="R96" s="44">
        <v>1.3</v>
      </c>
      <c r="S96" s="45"/>
      <c r="T96" s="46"/>
      <c r="U96" s="47">
        <v>1.3</v>
      </c>
      <c r="V96" s="45">
        <v>1.3</v>
      </c>
      <c r="W96" s="45"/>
      <c r="X96" s="48"/>
      <c r="Y96" s="451"/>
      <c r="Z96" s="308">
        <v>12</v>
      </c>
      <c r="AA96" s="308">
        <v>14</v>
      </c>
      <c r="AB96" s="175">
        <v>14</v>
      </c>
      <c r="AD96" s="209"/>
    </row>
    <row r="97" spans="1:30" ht="18" customHeight="1">
      <c r="A97" s="421"/>
      <c r="B97" s="427"/>
      <c r="C97" s="424"/>
      <c r="D97" s="62" t="s">
        <v>39</v>
      </c>
      <c r="E97" s="436"/>
      <c r="F97" s="436"/>
      <c r="G97" s="436"/>
      <c r="H97" s="51" t="s">
        <v>13</v>
      </c>
      <c r="I97" s="235">
        <v>3.5</v>
      </c>
      <c r="J97" s="236">
        <v>3.5</v>
      </c>
      <c r="K97" s="52"/>
      <c r="L97" s="53"/>
      <c r="M97" s="114">
        <v>2</v>
      </c>
      <c r="N97" s="214">
        <v>2</v>
      </c>
      <c r="O97" s="212"/>
      <c r="P97" s="213"/>
      <c r="Q97" s="44">
        <v>2</v>
      </c>
      <c r="R97" s="44">
        <v>2</v>
      </c>
      <c r="S97" s="44"/>
      <c r="T97" s="58"/>
      <c r="U97" s="47">
        <v>2</v>
      </c>
      <c r="V97" s="44">
        <v>2</v>
      </c>
      <c r="W97" s="52"/>
      <c r="X97" s="55"/>
      <c r="Y97" s="451"/>
      <c r="Z97" s="308">
        <v>52.36363636363636</v>
      </c>
      <c r="AA97" s="308">
        <v>55</v>
      </c>
      <c r="AB97" s="175">
        <v>55</v>
      </c>
      <c r="AD97" s="209"/>
    </row>
    <row r="98" spans="1:30" ht="18" customHeight="1">
      <c r="A98" s="421"/>
      <c r="B98" s="427"/>
      <c r="C98" s="424"/>
      <c r="D98" s="63" t="s">
        <v>40</v>
      </c>
      <c r="E98" s="436"/>
      <c r="F98" s="436"/>
      <c r="G98" s="436"/>
      <c r="H98" s="43" t="s">
        <v>13</v>
      </c>
      <c r="I98" s="233">
        <v>10.6</v>
      </c>
      <c r="J98" s="234">
        <v>10.6</v>
      </c>
      <c r="K98" s="56"/>
      <c r="L98" s="57"/>
      <c r="M98" s="113">
        <v>4.3</v>
      </c>
      <c r="N98" s="212">
        <v>4.3</v>
      </c>
      <c r="O98" s="212"/>
      <c r="P98" s="213"/>
      <c r="Q98" s="44">
        <v>4.3</v>
      </c>
      <c r="R98" s="44">
        <v>4.3</v>
      </c>
      <c r="S98" s="45"/>
      <c r="T98" s="58"/>
      <c r="U98" s="47">
        <v>4.3</v>
      </c>
      <c r="V98" s="45">
        <v>4.3</v>
      </c>
      <c r="W98" s="45"/>
      <c r="X98" s="48"/>
      <c r="Y98" s="451"/>
      <c r="Z98" s="308">
        <v>64.36363636363636</v>
      </c>
      <c r="AA98" s="308">
        <v>70</v>
      </c>
      <c r="AB98" s="175">
        <v>70</v>
      </c>
      <c r="AD98" s="209"/>
    </row>
    <row r="99" spans="1:30" ht="18" customHeight="1" thickBot="1">
      <c r="A99" s="421"/>
      <c r="B99" s="427"/>
      <c r="C99" s="424"/>
      <c r="D99" s="307" t="s">
        <v>107</v>
      </c>
      <c r="E99" s="436"/>
      <c r="F99" s="436"/>
      <c r="G99" s="436"/>
      <c r="H99" s="51" t="s">
        <v>13</v>
      </c>
      <c r="I99" s="235">
        <v>0</v>
      </c>
      <c r="J99" s="236">
        <v>0</v>
      </c>
      <c r="K99" s="301"/>
      <c r="L99" s="302"/>
      <c r="M99" s="114">
        <v>14.5</v>
      </c>
      <c r="N99" s="214">
        <v>14.5</v>
      </c>
      <c r="O99" s="303"/>
      <c r="P99" s="304"/>
      <c r="Q99" s="235">
        <v>14.5</v>
      </c>
      <c r="R99" s="45">
        <v>14.5</v>
      </c>
      <c r="S99" s="68"/>
      <c r="T99" s="306"/>
      <c r="U99" s="54">
        <v>14.5</v>
      </c>
      <c r="V99" s="68">
        <v>14.5</v>
      </c>
      <c r="W99" s="68"/>
      <c r="X99" s="305"/>
      <c r="Y99" s="451"/>
      <c r="Z99" s="308"/>
      <c r="AA99" s="41"/>
      <c r="AB99" s="160"/>
      <c r="AD99" s="209"/>
    </row>
    <row r="100" spans="1:30" ht="19.5" customHeight="1" thickBot="1">
      <c r="A100" s="422"/>
      <c r="B100" s="428"/>
      <c r="C100" s="425"/>
      <c r="D100" s="64"/>
      <c r="E100" s="437"/>
      <c r="F100" s="437"/>
      <c r="G100" s="437"/>
      <c r="H100" s="105" t="s">
        <v>7</v>
      </c>
      <c r="I100" s="108">
        <f>SUM(I88:I99)</f>
        <v>45.750000000000007</v>
      </c>
      <c r="J100" s="109">
        <f>SUM(J88:J99)</f>
        <v>45.750000000000007</v>
      </c>
      <c r="K100" s="103"/>
      <c r="L100" s="104"/>
      <c r="M100" s="108">
        <f>SUM(M88:M99)</f>
        <v>38.6</v>
      </c>
      <c r="N100" s="216">
        <f>SUM(N88:N99)</f>
        <v>38.6</v>
      </c>
      <c r="O100" s="217"/>
      <c r="P100" s="219"/>
      <c r="Q100" s="108">
        <f>SUM(Q88:Q99)</f>
        <v>38.6</v>
      </c>
      <c r="R100" s="109">
        <f>SUM(R88:R99)</f>
        <v>38.6</v>
      </c>
      <c r="S100" s="103"/>
      <c r="T100" s="104"/>
      <c r="U100" s="102">
        <f>SUM(U88:U99)</f>
        <v>38.6</v>
      </c>
      <c r="V100" s="103">
        <f>SUM(V88:V99)</f>
        <v>38.6</v>
      </c>
      <c r="W100" s="103"/>
      <c r="X100" s="103"/>
      <c r="Y100" s="471"/>
      <c r="Z100" s="309">
        <f>SUM(Z88:Z99)</f>
        <v>422.18181818181824</v>
      </c>
      <c r="AA100" s="309">
        <f>SUM(AA88:AA98)</f>
        <v>455</v>
      </c>
      <c r="AB100" s="188">
        <f>SUM(AB88:AB98)</f>
        <v>455</v>
      </c>
      <c r="AC100" s="5"/>
      <c r="AD100" s="209"/>
    </row>
    <row r="101" spans="1:30" ht="61.5" customHeight="1" thickBot="1">
      <c r="A101" s="189" t="s">
        <v>16</v>
      </c>
      <c r="B101" s="33" t="s">
        <v>18</v>
      </c>
      <c r="C101" s="72" t="s">
        <v>27</v>
      </c>
      <c r="D101" s="66" t="s">
        <v>57</v>
      </c>
      <c r="E101" s="538"/>
      <c r="F101" s="538"/>
      <c r="G101" s="538"/>
      <c r="H101" s="538"/>
      <c r="I101" s="538"/>
      <c r="J101" s="538"/>
      <c r="K101" s="538"/>
      <c r="L101" s="538"/>
      <c r="M101" s="538"/>
      <c r="N101" s="538"/>
      <c r="O101" s="538"/>
      <c r="P101" s="538"/>
      <c r="Q101" s="538"/>
      <c r="R101" s="538"/>
      <c r="S101" s="538"/>
      <c r="T101" s="538"/>
      <c r="U101" s="538"/>
      <c r="V101" s="538"/>
      <c r="W101" s="538"/>
      <c r="X101" s="538"/>
      <c r="Y101" s="538"/>
      <c r="Z101" s="538"/>
      <c r="AA101" s="538"/>
      <c r="AB101" s="539"/>
      <c r="AC101" s="5"/>
      <c r="AD101" s="202"/>
    </row>
    <row r="102" spans="1:30" ht="22.5" customHeight="1">
      <c r="A102" s="523"/>
      <c r="B102" s="514"/>
      <c r="C102" s="534"/>
      <c r="D102" s="73" t="s">
        <v>31</v>
      </c>
      <c r="E102" s="537">
        <v>288712070</v>
      </c>
      <c r="F102" s="520">
        <v>288712070</v>
      </c>
      <c r="G102" s="531" t="s">
        <v>73</v>
      </c>
      <c r="H102" s="74" t="s">
        <v>13</v>
      </c>
      <c r="I102" s="237">
        <v>4</v>
      </c>
      <c r="J102" s="252">
        <v>4</v>
      </c>
      <c r="K102" s="77"/>
      <c r="L102" s="78"/>
      <c r="M102" s="121">
        <v>3.4750000000000001</v>
      </c>
      <c r="N102" s="122">
        <v>3.4750000000000001</v>
      </c>
      <c r="O102" s="122"/>
      <c r="P102" s="123"/>
      <c r="Q102" s="122">
        <v>3.4750000000000001</v>
      </c>
      <c r="R102" s="122">
        <v>3.4750000000000001</v>
      </c>
      <c r="S102" s="76"/>
      <c r="T102" s="79"/>
      <c r="U102" s="75">
        <v>3.4750000000000001</v>
      </c>
      <c r="V102" s="76">
        <v>3.4750000000000001</v>
      </c>
      <c r="W102" s="76"/>
      <c r="X102" s="78"/>
      <c r="Y102" s="540" t="s">
        <v>49</v>
      </c>
      <c r="Z102" s="80">
        <v>3</v>
      </c>
      <c r="AA102" s="81">
        <v>3</v>
      </c>
      <c r="AB102" s="190">
        <v>3</v>
      </c>
      <c r="AC102" s="5"/>
      <c r="AD102" s="202"/>
    </row>
    <row r="103" spans="1:30" ht="22.5" customHeight="1">
      <c r="A103" s="524"/>
      <c r="B103" s="515"/>
      <c r="C103" s="535"/>
      <c r="D103" s="82" t="s">
        <v>40</v>
      </c>
      <c r="E103" s="532"/>
      <c r="F103" s="521"/>
      <c r="G103" s="532"/>
      <c r="H103" s="43" t="s">
        <v>13</v>
      </c>
      <c r="I103" s="233">
        <v>2.3170000000000002</v>
      </c>
      <c r="J103" s="234">
        <v>2.3170000000000002</v>
      </c>
      <c r="K103" s="84"/>
      <c r="L103" s="85"/>
      <c r="M103" s="113">
        <v>2.3170000000000002</v>
      </c>
      <c r="N103" s="98">
        <v>2.3170000000000002</v>
      </c>
      <c r="O103" s="98"/>
      <c r="P103" s="124"/>
      <c r="Q103" s="100">
        <v>2.3170000000000002</v>
      </c>
      <c r="R103" s="98">
        <v>2.3170000000000002</v>
      </c>
      <c r="S103" s="45"/>
      <c r="T103" s="86"/>
      <c r="U103" s="83">
        <v>2.3170000000000002</v>
      </c>
      <c r="V103" s="45">
        <v>2.3170000000000002</v>
      </c>
      <c r="W103" s="45"/>
      <c r="X103" s="85"/>
      <c r="Y103" s="451"/>
      <c r="Z103" s="87">
        <v>2</v>
      </c>
      <c r="AA103" s="88">
        <v>2</v>
      </c>
      <c r="AB103" s="191">
        <v>2</v>
      </c>
      <c r="AC103" s="5"/>
      <c r="AD103" s="202"/>
    </row>
    <row r="104" spans="1:30" ht="19.5" customHeight="1">
      <c r="A104" s="524"/>
      <c r="B104" s="515"/>
      <c r="C104" s="535"/>
      <c r="D104" s="82" t="s">
        <v>51</v>
      </c>
      <c r="E104" s="532"/>
      <c r="F104" s="521"/>
      <c r="G104" s="532"/>
      <c r="H104" s="43" t="s">
        <v>13</v>
      </c>
      <c r="I104" s="233">
        <v>0.5</v>
      </c>
      <c r="J104" s="234">
        <v>0.5</v>
      </c>
      <c r="K104" s="84"/>
      <c r="L104" s="86"/>
      <c r="M104" s="113">
        <v>0.6</v>
      </c>
      <c r="N104" s="98">
        <v>0.6</v>
      </c>
      <c r="O104" s="98"/>
      <c r="P104" s="125"/>
      <c r="Q104" s="97">
        <v>0.6</v>
      </c>
      <c r="R104" s="265">
        <v>0.6</v>
      </c>
      <c r="S104" s="45"/>
      <c r="T104" s="86"/>
      <c r="U104" s="83">
        <v>0.6</v>
      </c>
      <c r="V104" s="45">
        <v>0.6</v>
      </c>
      <c r="W104" s="45"/>
      <c r="X104" s="85"/>
      <c r="Y104" s="451"/>
      <c r="Z104" s="80">
        <v>0.5</v>
      </c>
      <c r="AA104" s="89">
        <v>0.5</v>
      </c>
      <c r="AB104" s="190">
        <v>0.5</v>
      </c>
      <c r="AC104" s="5"/>
      <c r="AD104" s="202"/>
    </row>
    <row r="105" spans="1:30" ht="22.5" customHeight="1" thickBot="1">
      <c r="A105" s="525"/>
      <c r="B105" s="516"/>
      <c r="C105" s="536"/>
      <c r="D105" s="90"/>
      <c r="E105" s="533"/>
      <c r="F105" s="522"/>
      <c r="G105" s="533"/>
      <c r="H105" s="129" t="s">
        <v>7</v>
      </c>
      <c r="I105" s="126">
        <f>SUM(I102:I104)</f>
        <v>6.8170000000000002</v>
      </c>
      <c r="J105" s="127">
        <f>SUM(J102:J104)</f>
        <v>6.8170000000000002</v>
      </c>
      <c r="K105" s="127"/>
      <c r="L105" s="128"/>
      <c r="M105" s="126">
        <f>SUM(M102:M104)</f>
        <v>6.3919999999999995</v>
      </c>
      <c r="N105" s="127">
        <f>SUM(N102:N104)</f>
        <v>6.3919999999999995</v>
      </c>
      <c r="O105" s="127"/>
      <c r="P105" s="128"/>
      <c r="Q105" s="126">
        <f>SUM(Q102:Q104)</f>
        <v>6.3919999999999995</v>
      </c>
      <c r="R105" s="109">
        <f>SUM(R102:R104)</f>
        <v>6.3919999999999995</v>
      </c>
      <c r="S105" s="127"/>
      <c r="T105" s="128"/>
      <c r="U105" s="126">
        <f>SUM(U102:U104)</f>
        <v>6.3919999999999995</v>
      </c>
      <c r="V105" s="109">
        <f>SUM(V102:V104)</f>
        <v>6.3919999999999995</v>
      </c>
      <c r="W105" s="127"/>
      <c r="X105" s="128"/>
      <c r="Y105" s="471"/>
      <c r="Z105" s="130">
        <v>5.5</v>
      </c>
      <c r="AA105" s="131">
        <v>5.5</v>
      </c>
      <c r="AB105" s="192">
        <v>5.5</v>
      </c>
      <c r="AC105" s="5"/>
      <c r="AD105" s="202"/>
    </row>
    <row r="106" spans="1:30" ht="135" customHeight="1" thickBot="1">
      <c r="A106" s="162" t="s">
        <v>16</v>
      </c>
      <c r="B106" s="19" t="s">
        <v>18</v>
      </c>
      <c r="C106" s="65" t="s">
        <v>30</v>
      </c>
      <c r="D106" s="66" t="s">
        <v>70</v>
      </c>
      <c r="E106" s="517"/>
      <c r="F106" s="517"/>
      <c r="G106" s="517"/>
      <c r="H106" s="517"/>
      <c r="I106" s="517"/>
      <c r="J106" s="517"/>
      <c r="K106" s="517"/>
      <c r="L106" s="517"/>
      <c r="M106" s="517"/>
      <c r="N106" s="517"/>
      <c r="O106" s="517"/>
      <c r="P106" s="517"/>
      <c r="Q106" s="517"/>
      <c r="R106" s="517"/>
      <c r="S106" s="517"/>
      <c r="T106" s="517"/>
      <c r="U106" s="517"/>
      <c r="V106" s="517"/>
      <c r="W106" s="517"/>
      <c r="X106" s="517"/>
      <c r="Y106" s="517"/>
      <c r="Z106" s="517"/>
      <c r="AA106" s="517"/>
      <c r="AB106" s="519"/>
    </row>
    <row r="107" spans="1:30" ht="18" customHeight="1">
      <c r="A107" s="420"/>
      <c r="B107" s="426"/>
      <c r="C107" s="423"/>
      <c r="D107" s="224" t="s">
        <v>31</v>
      </c>
      <c r="E107" s="432">
        <v>288712070</v>
      </c>
      <c r="F107" s="441">
        <v>288712070</v>
      </c>
      <c r="G107" s="441" t="s">
        <v>108</v>
      </c>
      <c r="H107" s="35" t="s">
        <v>63</v>
      </c>
      <c r="I107" s="238">
        <v>32.799999999999997</v>
      </c>
      <c r="J107" s="247">
        <v>32.799999999999997</v>
      </c>
      <c r="K107" s="232"/>
      <c r="L107" s="239"/>
      <c r="M107" s="153">
        <v>20.2</v>
      </c>
      <c r="N107" s="253">
        <v>20.2</v>
      </c>
      <c r="O107" s="95"/>
      <c r="P107" s="96"/>
      <c r="Q107" s="67">
        <v>20.2</v>
      </c>
      <c r="R107" s="67">
        <v>20.2</v>
      </c>
      <c r="S107" s="67"/>
      <c r="T107" s="38"/>
      <c r="U107" s="40">
        <v>20.2</v>
      </c>
      <c r="V107" s="67">
        <v>20.2</v>
      </c>
      <c r="W107" s="37"/>
      <c r="X107" s="39"/>
      <c r="Y107" s="451" t="s">
        <v>50</v>
      </c>
      <c r="Z107" s="225">
        <v>149</v>
      </c>
      <c r="AA107" s="226">
        <v>149</v>
      </c>
      <c r="AB107" s="227">
        <v>149</v>
      </c>
    </row>
    <row r="108" spans="1:30" ht="18" customHeight="1">
      <c r="A108" s="420"/>
      <c r="B108" s="426"/>
      <c r="C108" s="423"/>
      <c r="D108" s="267"/>
      <c r="E108" s="432"/>
      <c r="F108" s="441"/>
      <c r="G108" s="441"/>
      <c r="H108" s="35" t="s">
        <v>13</v>
      </c>
      <c r="I108" s="238">
        <v>24.4</v>
      </c>
      <c r="J108" s="232">
        <f>I108-L108</f>
        <v>23.7</v>
      </c>
      <c r="K108" s="232"/>
      <c r="L108" s="239">
        <v>0.7</v>
      </c>
      <c r="M108" s="153">
        <v>10.8</v>
      </c>
      <c r="N108" s="268">
        <v>10.8</v>
      </c>
      <c r="O108" s="95"/>
      <c r="P108" s="96"/>
      <c r="Q108" s="37">
        <v>10.8</v>
      </c>
      <c r="R108" s="37">
        <v>10.8</v>
      </c>
      <c r="S108" s="37"/>
      <c r="T108" s="38"/>
      <c r="U108" s="269">
        <v>10.8</v>
      </c>
      <c r="V108" s="37">
        <v>10.8</v>
      </c>
      <c r="W108" s="37"/>
      <c r="X108" s="39"/>
      <c r="Y108" s="451"/>
      <c r="Z108" s="270"/>
      <c r="AA108" s="271"/>
      <c r="AB108" s="272"/>
    </row>
    <row r="109" spans="1:30" ht="18" customHeight="1">
      <c r="A109" s="420"/>
      <c r="B109" s="426"/>
      <c r="C109" s="423"/>
      <c r="D109" s="328" t="s">
        <v>32</v>
      </c>
      <c r="E109" s="432"/>
      <c r="F109" s="436"/>
      <c r="G109" s="436"/>
      <c r="H109" s="43" t="s">
        <v>63</v>
      </c>
      <c r="I109" s="233">
        <v>5.5</v>
      </c>
      <c r="J109" s="234">
        <v>5.5</v>
      </c>
      <c r="K109" s="234"/>
      <c r="L109" s="240"/>
      <c r="M109" s="154">
        <v>2.7</v>
      </c>
      <c r="N109" s="254">
        <v>2.7</v>
      </c>
      <c r="O109" s="98"/>
      <c r="P109" s="99"/>
      <c r="Q109" s="45">
        <v>2.7</v>
      </c>
      <c r="R109" s="45">
        <v>2.7</v>
      </c>
      <c r="S109" s="45"/>
      <c r="T109" s="46"/>
      <c r="U109" s="47">
        <v>2.7</v>
      </c>
      <c r="V109" s="45">
        <v>2.7</v>
      </c>
      <c r="W109" s="45"/>
      <c r="X109" s="48"/>
      <c r="Y109" s="451"/>
      <c r="Z109" s="92">
        <v>30</v>
      </c>
      <c r="AA109" s="49">
        <v>30</v>
      </c>
      <c r="AB109" s="182">
        <v>30</v>
      </c>
    </row>
    <row r="110" spans="1:30" ht="18" customHeight="1">
      <c r="A110" s="420"/>
      <c r="B110" s="426"/>
      <c r="C110" s="423"/>
      <c r="D110" s="329"/>
      <c r="E110" s="432"/>
      <c r="F110" s="436"/>
      <c r="G110" s="436"/>
      <c r="H110" s="43" t="s">
        <v>13</v>
      </c>
      <c r="I110" s="233">
        <v>0.1</v>
      </c>
      <c r="J110" s="234">
        <v>0.1</v>
      </c>
      <c r="K110" s="234"/>
      <c r="L110" s="240"/>
      <c r="M110" s="154"/>
      <c r="N110" s="254"/>
      <c r="O110" s="98"/>
      <c r="P110" s="99"/>
      <c r="Q110" s="45"/>
      <c r="R110" s="45"/>
      <c r="S110" s="45"/>
      <c r="T110" s="46"/>
      <c r="U110" s="47"/>
      <c r="V110" s="45"/>
      <c r="W110" s="45"/>
      <c r="X110" s="48"/>
      <c r="Y110" s="451"/>
      <c r="Z110" s="94"/>
      <c r="AA110" s="41"/>
      <c r="AB110" s="175"/>
    </row>
    <row r="111" spans="1:30" ht="17.25" customHeight="1">
      <c r="A111" s="420"/>
      <c r="B111" s="426"/>
      <c r="C111" s="423"/>
      <c r="D111" s="62" t="s">
        <v>33</v>
      </c>
      <c r="E111" s="432"/>
      <c r="F111" s="436"/>
      <c r="G111" s="436"/>
      <c r="H111" s="43" t="s">
        <v>63</v>
      </c>
      <c r="I111" s="233">
        <v>0</v>
      </c>
      <c r="J111" s="234">
        <v>0</v>
      </c>
      <c r="K111" s="234"/>
      <c r="L111" s="240"/>
      <c r="M111" s="154">
        <v>0</v>
      </c>
      <c r="N111" s="254">
        <v>0</v>
      </c>
      <c r="O111" s="98"/>
      <c r="P111" s="99"/>
      <c r="Q111" s="45">
        <v>0</v>
      </c>
      <c r="R111" s="45">
        <v>0</v>
      </c>
      <c r="S111" s="45"/>
      <c r="T111" s="46"/>
      <c r="U111" s="47">
        <v>0</v>
      </c>
      <c r="V111" s="45">
        <v>0</v>
      </c>
      <c r="W111" s="45"/>
      <c r="X111" s="48"/>
      <c r="Y111" s="451"/>
      <c r="Z111" s="94">
        <v>0</v>
      </c>
      <c r="AA111" s="41">
        <v>0</v>
      </c>
      <c r="AB111" s="175">
        <v>0</v>
      </c>
    </row>
    <row r="112" spans="1:30" ht="17.25" customHeight="1">
      <c r="A112" s="420"/>
      <c r="B112" s="426"/>
      <c r="C112" s="423"/>
      <c r="D112" s="62" t="s">
        <v>34</v>
      </c>
      <c r="E112" s="432"/>
      <c r="F112" s="436"/>
      <c r="G112" s="436"/>
      <c r="H112" s="43" t="s">
        <v>63</v>
      </c>
      <c r="I112" s="233">
        <v>1.7</v>
      </c>
      <c r="J112" s="234">
        <v>1.7</v>
      </c>
      <c r="K112" s="234"/>
      <c r="L112" s="240"/>
      <c r="M112" s="154">
        <v>0.6</v>
      </c>
      <c r="N112" s="254">
        <v>0.6</v>
      </c>
      <c r="O112" s="98"/>
      <c r="P112" s="99"/>
      <c r="Q112" s="45">
        <v>0.6</v>
      </c>
      <c r="R112" s="45">
        <v>0.6</v>
      </c>
      <c r="S112" s="45"/>
      <c r="T112" s="46"/>
      <c r="U112" s="47">
        <v>0.6</v>
      </c>
      <c r="V112" s="45">
        <v>0.6</v>
      </c>
      <c r="W112" s="45"/>
      <c r="X112" s="48"/>
      <c r="Y112" s="451"/>
      <c r="Z112" s="94">
        <v>5</v>
      </c>
      <c r="AA112" s="41">
        <v>5</v>
      </c>
      <c r="AB112" s="175">
        <v>5</v>
      </c>
    </row>
    <row r="113" spans="1:31" ht="19.5" customHeight="1">
      <c r="A113" s="420"/>
      <c r="B113" s="426"/>
      <c r="C113" s="423"/>
      <c r="D113" s="328" t="s">
        <v>35</v>
      </c>
      <c r="E113" s="432"/>
      <c r="F113" s="436"/>
      <c r="G113" s="436"/>
      <c r="H113" s="43" t="s">
        <v>63</v>
      </c>
      <c r="I113" s="233">
        <v>1.6</v>
      </c>
      <c r="J113" s="234">
        <v>1.6</v>
      </c>
      <c r="K113" s="234"/>
      <c r="L113" s="240"/>
      <c r="M113" s="154">
        <v>0.9</v>
      </c>
      <c r="N113" s="254">
        <v>0.9</v>
      </c>
      <c r="O113" s="98"/>
      <c r="P113" s="99"/>
      <c r="Q113" s="45">
        <v>0.9</v>
      </c>
      <c r="R113" s="45">
        <v>0.9</v>
      </c>
      <c r="S113" s="45"/>
      <c r="T113" s="46"/>
      <c r="U113" s="47">
        <v>0.9</v>
      </c>
      <c r="V113" s="45">
        <v>0.9</v>
      </c>
      <c r="W113" s="45"/>
      <c r="X113" s="48"/>
      <c r="Y113" s="451"/>
      <c r="Z113" s="541">
        <v>12</v>
      </c>
      <c r="AA113" s="452">
        <v>12</v>
      </c>
      <c r="AB113" s="454">
        <v>12</v>
      </c>
    </row>
    <row r="114" spans="1:31" ht="19.5" customHeight="1">
      <c r="A114" s="420"/>
      <c r="B114" s="426"/>
      <c r="C114" s="423"/>
      <c r="D114" s="329"/>
      <c r="E114" s="432"/>
      <c r="F114" s="436"/>
      <c r="G114" s="436"/>
      <c r="H114" s="43" t="s">
        <v>13</v>
      </c>
      <c r="I114" s="233">
        <v>1.6</v>
      </c>
      <c r="J114" s="234">
        <v>1.6</v>
      </c>
      <c r="K114" s="234"/>
      <c r="L114" s="240"/>
      <c r="M114" s="154">
        <v>0</v>
      </c>
      <c r="N114" s="254">
        <v>0</v>
      </c>
      <c r="O114" s="98"/>
      <c r="P114" s="99"/>
      <c r="Q114" s="45">
        <v>0</v>
      </c>
      <c r="R114" s="45">
        <v>0</v>
      </c>
      <c r="S114" s="45"/>
      <c r="T114" s="46"/>
      <c r="U114" s="47">
        <v>0</v>
      </c>
      <c r="V114" s="45">
        <v>0</v>
      </c>
      <c r="W114" s="45"/>
      <c r="X114" s="48"/>
      <c r="Y114" s="451"/>
      <c r="Z114" s="542"/>
      <c r="AA114" s="453"/>
      <c r="AB114" s="455"/>
    </row>
    <row r="115" spans="1:31" ht="19.5" customHeight="1">
      <c r="A115" s="420"/>
      <c r="B115" s="426"/>
      <c r="C115" s="423"/>
      <c r="D115" s="328" t="s">
        <v>36</v>
      </c>
      <c r="E115" s="432"/>
      <c r="F115" s="436"/>
      <c r="G115" s="436"/>
      <c r="H115" s="43" t="s">
        <v>63</v>
      </c>
      <c r="I115" s="233">
        <v>4.2</v>
      </c>
      <c r="J115" s="234">
        <v>4.2</v>
      </c>
      <c r="K115" s="234"/>
      <c r="L115" s="240"/>
      <c r="M115" s="154">
        <v>2.4</v>
      </c>
      <c r="N115" s="254">
        <v>2.4</v>
      </c>
      <c r="O115" s="98"/>
      <c r="P115" s="99"/>
      <c r="Q115" s="45">
        <v>2.4</v>
      </c>
      <c r="R115" s="45">
        <v>2.4</v>
      </c>
      <c r="S115" s="45"/>
      <c r="T115" s="46"/>
      <c r="U115" s="47">
        <v>2.4</v>
      </c>
      <c r="V115" s="45">
        <v>2.4</v>
      </c>
      <c r="W115" s="45"/>
      <c r="X115" s="48"/>
      <c r="Y115" s="451"/>
      <c r="Z115" s="94">
        <v>19</v>
      </c>
      <c r="AA115" s="41">
        <v>19</v>
      </c>
      <c r="AB115" s="175">
        <v>19</v>
      </c>
      <c r="AE115" s="208"/>
    </row>
    <row r="116" spans="1:31" ht="19.5" customHeight="1">
      <c r="A116" s="420"/>
      <c r="B116" s="426"/>
      <c r="C116" s="423"/>
      <c r="D116" s="329"/>
      <c r="E116" s="432"/>
      <c r="F116" s="436"/>
      <c r="G116" s="436"/>
      <c r="H116" s="43" t="s">
        <v>13</v>
      </c>
      <c r="I116" s="233">
        <v>0.1</v>
      </c>
      <c r="J116" s="234">
        <v>0.1</v>
      </c>
      <c r="K116" s="234"/>
      <c r="L116" s="240"/>
      <c r="M116" s="154"/>
      <c r="N116" s="254"/>
      <c r="O116" s="98"/>
      <c r="P116" s="99"/>
      <c r="Q116" s="45"/>
      <c r="R116" s="45"/>
      <c r="S116" s="45"/>
      <c r="T116" s="46"/>
      <c r="U116" s="47"/>
      <c r="V116" s="45"/>
      <c r="W116" s="45"/>
      <c r="X116" s="48"/>
      <c r="Y116" s="451"/>
      <c r="Z116" s="94"/>
      <c r="AA116" s="41"/>
      <c r="AB116" s="175"/>
    </row>
    <row r="117" spans="1:31" ht="18" customHeight="1">
      <c r="A117" s="420"/>
      <c r="B117" s="426"/>
      <c r="C117" s="423"/>
      <c r="D117" s="328" t="s">
        <v>37</v>
      </c>
      <c r="E117" s="432"/>
      <c r="F117" s="436"/>
      <c r="G117" s="436"/>
      <c r="H117" s="43" t="s">
        <v>63</v>
      </c>
      <c r="I117" s="233">
        <v>0.7</v>
      </c>
      <c r="J117" s="234">
        <v>0.7</v>
      </c>
      <c r="K117" s="234"/>
      <c r="L117" s="240"/>
      <c r="M117" s="154">
        <v>0.2</v>
      </c>
      <c r="N117" s="254">
        <v>0.2</v>
      </c>
      <c r="O117" s="98"/>
      <c r="P117" s="99"/>
      <c r="Q117" s="45">
        <v>0.2</v>
      </c>
      <c r="R117" s="45">
        <v>0.2</v>
      </c>
      <c r="S117" s="45"/>
      <c r="T117" s="46"/>
      <c r="U117" s="47">
        <v>0.2</v>
      </c>
      <c r="V117" s="45">
        <v>0.2</v>
      </c>
      <c r="W117" s="45"/>
      <c r="X117" s="48"/>
      <c r="Y117" s="451"/>
      <c r="Z117" s="94">
        <v>5</v>
      </c>
      <c r="AA117" s="41">
        <v>5</v>
      </c>
      <c r="AB117" s="175">
        <v>5</v>
      </c>
      <c r="AE117" s="208"/>
    </row>
    <row r="118" spans="1:31" ht="18" customHeight="1">
      <c r="A118" s="420"/>
      <c r="B118" s="426"/>
      <c r="C118" s="423"/>
      <c r="D118" s="329"/>
      <c r="E118" s="432"/>
      <c r="F118" s="436"/>
      <c r="G118" s="436"/>
      <c r="H118" s="43" t="s">
        <v>13</v>
      </c>
      <c r="I118" s="233">
        <v>1</v>
      </c>
      <c r="J118" s="234">
        <v>1</v>
      </c>
      <c r="K118" s="234"/>
      <c r="L118" s="240"/>
      <c r="M118" s="154"/>
      <c r="N118" s="254"/>
      <c r="O118" s="98"/>
      <c r="P118" s="99"/>
      <c r="Q118" s="45"/>
      <c r="R118" s="45"/>
      <c r="S118" s="45"/>
      <c r="T118" s="46"/>
      <c r="U118" s="47"/>
      <c r="V118" s="45"/>
      <c r="W118" s="45"/>
      <c r="X118" s="48"/>
      <c r="Y118" s="451"/>
      <c r="Z118" s="94"/>
      <c r="AA118" s="41"/>
      <c r="AB118" s="175"/>
    </row>
    <row r="119" spans="1:31" ht="20.25" customHeight="1">
      <c r="A119" s="420"/>
      <c r="B119" s="426"/>
      <c r="C119" s="423"/>
      <c r="D119" s="328" t="s">
        <v>38</v>
      </c>
      <c r="E119" s="432"/>
      <c r="F119" s="436"/>
      <c r="G119" s="436"/>
      <c r="H119" s="43" t="s">
        <v>63</v>
      </c>
      <c r="I119" s="233">
        <v>4.0999999999999996</v>
      </c>
      <c r="J119" s="234">
        <v>4.0999999999999996</v>
      </c>
      <c r="K119" s="234"/>
      <c r="L119" s="240"/>
      <c r="M119" s="154">
        <v>1.9</v>
      </c>
      <c r="N119" s="254">
        <v>1.9</v>
      </c>
      <c r="O119" s="98"/>
      <c r="P119" s="99"/>
      <c r="Q119" s="45">
        <v>1.9</v>
      </c>
      <c r="R119" s="45">
        <v>1.9</v>
      </c>
      <c r="S119" s="45"/>
      <c r="T119" s="46"/>
      <c r="U119" s="47">
        <v>1.9</v>
      </c>
      <c r="V119" s="45">
        <v>1.9</v>
      </c>
      <c r="W119" s="45"/>
      <c r="X119" s="48"/>
      <c r="Y119" s="451"/>
      <c r="Z119" s="94">
        <v>21</v>
      </c>
      <c r="AA119" s="41">
        <v>21</v>
      </c>
      <c r="AB119" s="175">
        <v>21</v>
      </c>
    </row>
    <row r="120" spans="1:31" ht="20.25" customHeight="1">
      <c r="A120" s="420"/>
      <c r="B120" s="426"/>
      <c r="C120" s="423"/>
      <c r="D120" s="329"/>
      <c r="E120" s="432"/>
      <c r="F120" s="436"/>
      <c r="G120" s="436"/>
      <c r="H120" s="43" t="s">
        <v>13</v>
      </c>
      <c r="I120" s="235">
        <v>1.4</v>
      </c>
      <c r="J120" s="236">
        <v>1.4</v>
      </c>
      <c r="K120" s="236"/>
      <c r="L120" s="241"/>
      <c r="M120" s="155"/>
      <c r="N120" s="255"/>
      <c r="O120" s="100"/>
      <c r="P120" s="101"/>
      <c r="Q120" s="52"/>
      <c r="R120" s="52"/>
      <c r="S120" s="52"/>
      <c r="T120" s="53"/>
      <c r="U120" s="54"/>
      <c r="V120" s="52"/>
      <c r="W120" s="52"/>
      <c r="X120" s="55"/>
      <c r="Y120" s="451"/>
      <c r="Z120" s="94"/>
      <c r="AA120" s="41"/>
      <c r="AB120" s="175"/>
    </row>
    <row r="121" spans="1:31" ht="18" customHeight="1">
      <c r="A121" s="421"/>
      <c r="B121" s="427"/>
      <c r="C121" s="424"/>
      <c r="D121" s="328" t="s">
        <v>39</v>
      </c>
      <c r="E121" s="432"/>
      <c r="F121" s="436"/>
      <c r="G121" s="436"/>
      <c r="H121" s="43" t="s">
        <v>63</v>
      </c>
      <c r="I121" s="235">
        <v>3.3</v>
      </c>
      <c r="J121" s="236">
        <v>3.3</v>
      </c>
      <c r="K121" s="236"/>
      <c r="L121" s="241"/>
      <c r="M121" s="155">
        <v>3.2</v>
      </c>
      <c r="N121" s="255">
        <v>3.2</v>
      </c>
      <c r="O121" s="100"/>
      <c r="P121" s="101"/>
      <c r="Q121" s="52">
        <v>3.2</v>
      </c>
      <c r="R121" s="52">
        <v>3.2</v>
      </c>
      <c r="S121" s="52"/>
      <c r="T121" s="53"/>
      <c r="U121" s="54">
        <v>3.2</v>
      </c>
      <c r="V121" s="52">
        <v>3.2</v>
      </c>
      <c r="W121" s="52"/>
      <c r="X121" s="55"/>
      <c r="Y121" s="451"/>
      <c r="Z121" s="94">
        <v>48</v>
      </c>
      <c r="AA121" s="41">
        <v>48</v>
      </c>
      <c r="AB121" s="175">
        <v>48</v>
      </c>
      <c r="AD121" s="202"/>
    </row>
    <row r="122" spans="1:31" ht="18" customHeight="1">
      <c r="A122" s="421"/>
      <c r="B122" s="427"/>
      <c r="C122" s="424"/>
      <c r="D122" s="329"/>
      <c r="E122" s="432"/>
      <c r="F122" s="436"/>
      <c r="G122" s="436"/>
      <c r="H122" s="43" t="s">
        <v>13</v>
      </c>
      <c r="I122" s="235">
        <v>2.6</v>
      </c>
      <c r="J122" s="236">
        <v>2.6</v>
      </c>
      <c r="K122" s="236"/>
      <c r="L122" s="241"/>
      <c r="M122" s="155"/>
      <c r="N122" s="255"/>
      <c r="O122" s="100"/>
      <c r="P122" s="101"/>
      <c r="Q122" s="52"/>
      <c r="R122" s="52"/>
      <c r="S122" s="52"/>
      <c r="T122" s="53"/>
      <c r="U122" s="54"/>
      <c r="V122" s="52"/>
      <c r="W122" s="52"/>
      <c r="X122" s="55"/>
      <c r="Y122" s="451"/>
      <c r="Z122" s="94"/>
      <c r="AA122" s="41"/>
      <c r="AB122" s="175"/>
      <c r="AD122" s="202"/>
    </row>
    <row r="123" spans="1:31" ht="18" customHeight="1">
      <c r="A123" s="421"/>
      <c r="B123" s="427"/>
      <c r="C123" s="424"/>
      <c r="D123" s="328" t="s">
        <v>40</v>
      </c>
      <c r="E123" s="432"/>
      <c r="F123" s="436"/>
      <c r="G123" s="436"/>
      <c r="H123" s="43" t="s">
        <v>63</v>
      </c>
      <c r="I123" s="233">
        <v>5.9</v>
      </c>
      <c r="J123" s="234">
        <v>5.9</v>
      </c>
      <c r="K123" s="234"/>
      <c r="L123" s="240"/>
      <c r="M123" s="154">
        <v>5.3</v>
      </c>
      <c r="N123" s="254">
        <v>5.3</v>
      </c>
      <c r="O123" s="98"/>
      <c r="P123" s="99"/>
      <c r="Q123" s="45">
        <v>5.3</v>
      </c>
      <c r="R123" s="45">
        <v>5.3</v>
      </c>
      <c r="S123" s="45"/>
      <c r="T123" s="58"/>
      <c r="U123" s="47">
        <v>5.3</v>
      </c>
      <c r="V123" s="45">
        <v>5.3</v>
      </c>
      <c r="W123" s="45"/>
      <c r="X123" s="48"/>
      <c r="Y123" s="451"/>
      <c r="Z123" s="94">
        <v>64</v>
      </c>
      <c r="AA123" s="41">
        <v>64</v>
      </c>
      <c r="AB123" s="175">
        <v>64</v>
      </c>
      <c r="AD123" s="202"/>
    </row>
    <row r="124" spans="1:31" ht="18" customHeight="1">
      <c r="A124" s="421"/>
      <c r="B124" s="427"/>
      <c r="C124" s="424"/>
      <c r="D124" s="329"/>
      <c r="E124" s="432"/>
      <c r="F124" s="436"/>
      <c r="G124" s="436"/>
      <c r="H124" s="51" t="s">
        <v>13</v>
      </c>
      <c r="I124" s="235">
        <v>2.2999999999999998</v>
      </c>
      <c r="J124" s="236">
        <v>2.2999999999999998</v>
      </c>
      <c r="K124" s="236"/>
      <c r="L124" s="310"/>
      <c r="M124" s="155"/>
      <c r="N124" s="255"/>
      <c r="O124" s="100"/>
      <c r="P124" s="99"/>
      <c r="Q124" s="305"/>
      <c r="R124" s="52"/>
      <c r="S124" s="52"/>
      <c r="T124" s="306"/>
      <c r="U124" s="54"/>
      <c r="V124" s="52"/>
      <c r="W124" s="52"/>
      <c r="X124" s="305"/>
      <c r="Y124" s="451"/>
      <c r="Z124" s="270"/>
      <c r="AA124" s="271"/>
      <c r="AB124" s="272"/>
      <c r="AD124" s="202"/>
    </row>
    <row r="125" spans="1:31" ht="18" customHeight="1" thickBot="1">
      <c r="A125" s="421"/>
      <c r="B125" s="427"/>
      <c r="C125" s="424"/>
      <c r="D125" s="307" t="s">
        <v>107</v>
      </c>
      <c r="E125" s="432"/>
      <c r="F125" s="436"/>
      <c r="G125" s="436"/>
      <c r="H125" s="51" t="s">
        <v>13</v>
      </c>
      <c r="I125" s="235">
        <v>0</v>
      </c>
      <c r="J125" s="236">
        <v>0</v>
      </c>
      <c r="K125" s="236"/>
      <c r="L125" s="310"/>
      <c r="M125" s="155">
        <v>5.6</v>
      </c>
      <c r="N125" s="255">
        <v>5.6</v>
      </c>
      <c r="O125" s="100"/>
      <c r="P125" s="311"/>
      <c r="Q125" s="235">
        <v>5.6</v>
      </c>
      <c r="R125" s="52">
        <v>5.6</v>
      </c>
      <c r="S125" s="52"/>
      <c r="T125" s="306"/>
      <c r="U125" s="54">
        <v>5.6</v>
      </c>
      <c r="V125" s="52">
        <v>5.6</v>
      </c>
      <c r="W125" s="52"/>
      <c r="X125" s="305"/>
      <c r="Y125" s="451"/>
      <c r="Z125" s="270"/>
      <c r="AA125" s="271"/>
      <c r="AB125" s="272"/>
      <c r="AD125" s="202"/>
    </row>
    <row r="126" spans="1:31" ht="19.5" customHeight="1" thickBot="1">
      <c r="A126" s="422"/>
      <c r="B126" s="428"/>
      <c r="C126" s="425"/>
      <c r="D126" s="64"/>
      <c r="E126" s="432"/>
      <c r="F126" s="437"/>
      <c r="G126" s="437"/>
      <c r="H126" s="120" t="s">
        <v>7</v>
      </c>
      <c r="I126" s="117">
        <f>SUM(I107:I125)</f>
        <v>93.299999999999983</v>
      </c>
      <c r="J126" s="109">
        <f>SUM(J107:J125)</f>
        <v>92.6</v>
      </c>
      <c r="K126" s="109"/>
      <c r="L126" s="119">
        <f>SUM(L107:L123)</f>
        <v>0.7</v>
      </c>
      <c r="M126" s="117">
        <f>SUM(M107:M125)</f>
        <v>53.800000000000004</v>
      </c>
      <c r="N126" s="109">
        <f>SUM(N107:N125)</f>
        <v>53.800000000000004</v>
      </c>
      <c r="O126" s="109"/>
      <c r="P126" s="119"/>
      <c r="Q126" s="218">
        <f>SUM(Q107:Q125)</f>
        <v>53.800000000000004</v>
      </c>
      <c r="R126" s="216">
        <f>SUM(R107:R125)</f>
        <v>53.800000000000004</v>
      </c>
      <c r="S126" s="109"/>
      <c r="T126" s="119"/>
      <c r="U126" s="102">
        <f>SUM(U107:U125)</f>
        <v>53.800000000000004</v>
      </c>
      <c r="V126" s="109">
        <f>SUM(V107:V125)</f>
        <v>53.800000000000004</v>
      </c>
      <c r="W126" s="109"/>
      <c r="X126" s="118"/>
      <c r="Y126" s="451"/>
      <c r="Z126" s="176">
        <f>SUM(Z107:Z123)</f>
        <v>353</v>
      </c>
      <c r="AA126" s="177">
        <f>SUM(AA107:AA123)</f>
        <v>353</v>
      </c>
      <c r="AB126" s="178">
        <f>SUM(AB107:AB123)</f>
        <v>353</v>
      </c>
      <c r="AC126" s="5"/>
      <c r="AD126" s="202"/>
    </row>
    <row r="127" spans="1:31" ht="53.25" customHeight="1" thickBot="1">
      <c r="A127" s="189" t="s">
        <v>16</v>
      </c>
      <c r="B127" s="33" t="s">
        <v>18</v>
      </c>
      <c r="C127" s="72" t="s">
        <v>123</v>
      </c>
      <c r="D127" s="66" t="s">
        <v>124</v>
      </c>
      <c r="E127" s="538"/>
      <c r="F127" s="538"/>
      <c r="G127" s="538"/>
      <c r="H127" s="538"/>
      <c r="I127" s="538"/>
      <c r="J127" s="538"/>
      <c r="K127" s="538"/>
      <c r="L127" s="538"/>
      <c r="M127" s="538"/>
      <c r="N127" s="538"/>
      <c r="O127" s="538"/>
      <c r="P127" s="538"/>
      <c r="Q127" s="538"/>
      <c r="R127" s="538"/>
      <c r="S127" s="538"/>
      <c r="T127" s="538"/>
      <c r="U127" s="538"/>
      <c r="V127" s="538"/>
      <c r="W127" s="538"/>
      <c r="X127" s="538"/>
      <c r="Y127" s="538"/>
      <c r="Z127" s="538"/>
      <c r="AA127" s="538"/>
      <c r="AB127" s="539"/>
      <c r="AC127" s="5"/>
      <c r="AD127" s="202"/>
    </row>
    <row r="128" spans="1:31" ht="19.5" customHeight="1">
      <c r="A128" s="420"/>
      <c r="B128" s="426"/>
      <c r="C128" s="468"/>
      <c r="D128" s="17" t="s">
        <v>31</v>
      </c>
      <c r="E128" s="436">
        <v>288712070</v>
      </c>
      <c r="F128" s="436">
        <v>288712070</v>
      </c>
      <c r="G128" s="441" t="s">
        <v>60</v>
      </c>
      <c r="H128" s="35" t="s">
        <v>13</v>
      </c>
      <c r="I128" s="228"/>
      <c r="J128" s="228"/>
      <c r="K128" s="37"/>
      <c r="L128" s="38"/>
      <c r="M128" s="173">
        <v>6</v>
      </c>
      <c r="N128" s="325">
        <v>6</v>
      </c>
      <c r="O128" s="116"/>
      <c r="P128" s="96"/>
      <c r="Q128" s="173">
        <v>6</v>
      </c>
      <c r="R128" s="173">
        <v>6</v>
      </c>
      <c r="S128" s="37"/>
      <c r="T128" s="38"/>
      <c r="U128" s="173">
        <v>6</v>
      </c>
      <c r="V128" s="173">
        <v>6</v>
      </c>
      <c r="W128" s="37"/>
      <c r="X128" s="39"/>
      <c r="Y128" s="451" t="s">
        <v>125</v>
      </c>
      <c r="Z128" s="41">
        <v>3</v>
      </c>
      <c r="AA128" s="42">
        <v>3</v>
      </c>
      <c r="AB128" s="175">
        <v>3</v>
      </c>
      <c r="AC128" s="5"/>
      <c r="AD128" s="202"/>
    </row>
    <row r="129" spans="1:49" ht="19.5" customHeight="1">
      <c r="A129" s="420"/>
      <c r="B129" s="426"/>
      <c r="C129" s="468"/>
      <c r="D129" s="14" t="s">
        <v>32</v>
      </c>
      <c r="E129" s="436"/>
      <c r="F129" s="436"/>
      <c r="G129" s="436"/>
      <c r="H129" s="43" t="s">
        <v>13</v>
      </c>
      <c r="I129" s="229"/>
      <c r="J129" s="229"/>
      <c r="K129" s="45"/>
      <c r="L129" s="46"/>
      <c r="M129" s="242">
        <v>2.5</v>
      </c>
      <c r="N129" s="324">
        <v>2.5</v>
      </c>
      <c r="O129" s="265"/>
      <c r="P129" s="99"/>
      <c r="Q129" s="242">
        <v>2.5</v>
      </c>
      <c r="R129" s="242">
        <v>2.5</v>
      </c>
      <c r="S129" s="45"/>
      <c r="T129" s="46"/>
      <c r="U129" s="242">
        <v>2.5</v>
      </c>
      <c r="V129" s="242">
        <v>2.5</v>
      </c>
      <c r="W129" s="45"/>
      <c r="X129" s="48"/>
      <c r="Y129" s="451"/>
      <c r="Z129" s="49">
        <v>1</v>
      </c>
      <c r="AA129" s="50">
        <v>1</v>
      </c>
      <c r="AB129" s="182">
        <v>1</v>
      </c>
      <c r="AC129" s="5"/>
      <c r="AD129" s="202"/>
    </row>
    <row r="130" spans="1:49" ht="19.5" customHeight="1">
      <c r="A130" s="420"/>
      <c r="B130" s="426"/>
      <c r="C130" s="468"/>
      <c r="D130" s="14" t="s">
        <v>33</v>
      </c>
      <c r="E130" s="436"/>
      <c r="F130" s="436"/>
      <c r="G130" s="436"/>
      <c r="H130" s="43" t="s">
        <v>13</v>
      </c>
      <c r="I130" s="229"/>
      <c r="J130" s="229"/>
      <c r="K130" s="45"/>
      <c r="L130" s="46"/>
      <c r="M130" s="242">
        <v>2.5</v>
      </c>
      <c r="N130" s="324">
        <v>2.5</v>
      </c>
      <c r="O130" s="265"/>
      <c r="P130" s="99"/>
      <c r="Q130" s="242">
        <v>2.5</v>
      </c>
      <c r="R130" s="242">
        <v>2.5</v>
      </c>
      <c r="S130" s="45"/>
      <c r="T130" s="46"/>
      <c r="U130" s="242">
        <v>2.5</v>
      </c>
      <c r="V130" s="242">
        <v>2.5</v>
      </c>
      <c r="W130" s="45"/>
      <c r="X130" s="48"/>
      <c r="Y130" s="451"/>
      <c r="Z130" s="49">
        <v>1</v>
      </c>
      <c r="AA130" s="50">
        <v>1</v>
      </c>
      <c r="AB130" s="182">
        <v>1</v>
      </c>
      <c r="AC130" s="5"/>
      <c r="AD130" s="202"/>
    </row>
    <row r="131" spans="1:49" ht="19.5" customHeight="1">
      <c r="A131" s="420"/>
      <c r="B131" s="426"/>
      <c r="C131" s="468"/>
      <c r="D131" s="14" t="s">
        <v>34</v>
      </c>
      <c r="E131" s="436"/>
      <c r="F131" s="436"/>
      <c r="G131" s="436"/>
      <c r="H131" s="43" t="s">
        <v>13</v>
      </c>
      <c r="I131" s="229"/>
      <c r="J131" s="229"/>
      <c r="K131" s="45"/>
      <c r="L131" s="46"/>
      <c r="M131" s="242">
        <v>2.5</v>
      </c>
      <c r="N131" s="324">
        <v>2.5</v>
      </c>
      <c r="O131" s="265"/>
      <c r="P131" s="99"/>
      <c r="Q131" s="242">
        <v>2.5</v>
      </c>
      <c r="R131" s="242">
        <v>2.5</v>
      </c>
      <c r="S131" s="45"/>
      <c r="T131" s="46"/>
      <c r="U131" s="242">
        <v>2.5</v>
      </c>
      <c r="V131" s="242">
        <v>2.5</v>
      </c>
      <c r="W131" s="45"/>
      <c r="X131" s="48"/>
      <c r="Y131" s="451"/>
      <c r="Z131" s="49">
        <v>1</v>
      </c>
      <c r="AA131" s="50">
        <v>1</v>
      </c>
      <c r="AB131" s="182">
        <v>1</v>
      </c>
      <c r="AC131" s="5"/>
      <c r="AD131" s="202"/>
    </row>
    <row r="132" spans="1:49" ht="19.5" customHeight="1">
      <c r="A132" s="420"/>
      <c r="B132" s="426"/>
      <c r="C132" s="468"/>
      <c r="D132" s="14" t="s">
        <v>35</v>
      </c>
      <c r="E132" s="436"/>
      <c r="F132" s="436"/>
      <c r="G132" s="436"/>
      <c r="H132" s="43" t="s">
        <v>13</v>
      </c>
      <c r="I132" s="229"/>
      <c r="J132" s="229"/>
      <c r="K132" s="45"/>
      <c r="L132" s="46"/>
      <c r="M132" s="242">
        <v>2.5</v>
      </c>
      <c r="N132" s="324">
        <v>2.5</v>
      </c>
      <c r="O132" s="265"/>
      <c r="P132" s="99"/>
      <c r="Q132" s="242">
        <v>2.5</v>
      </c>
      <c r="R132" s="242">
        <v>2.5</v>
      </c>
      <c r="S132" s="45"/>
      <c r="T132" s="46"/>
      <c r="U132" s="242">
        <v>2.5</v>
      </c>
      <c r="V132" s="242">
        <v>2.5</v>
      </c>
      <c r="W132" s="45"/>
      <c r="X132" s="48"/>
      <c r="Y132" s="451"/>
      <c r="Z132" s="49">
        <v>1</v>
      </c>
      <c r="AA132" s="50">
        <v>1</v>
      </c>
      <c r="AB132" s="182">
        <v>1</v>
      </c>
      <c r="AC132" s="5"/>
      <c r="AD132" s="202"/>
    </row>
    <row r="133" spans="1:49" ht="19.5" customHeight="1">
      <c r="A133" s="420"/>
      <c r="B133" s="426"/>
      <c r="C133" s="468"/>
      <c r="D133" s="14" t="s">
        <v>36</v>
      </c>
      <c r="E133" s="436"/>
      <c r="F133" s="436"/>
      <c r="G133" s="436"/>
      <c r="H133" s="43" t="s">
        <v>13</v>
      </c>
      <c r="I133" s="229"/>
      <c r="J133" s="229"/>
      <c r="K133" s="45"/>
      <c r="L133" s="46"/>
      <c r="M133" s="242">
        <v>2.5</v>
      </c>
      <c r="N133" s="324">
        <v>2.5</v>
      </c>
      <c r="O133" s="265"/>
      <c r="P133" s="99"/>
      <c r="Q133" s="242">
        <v>2.5</v>
      </c>
      <c r="R133" s="242">
        <v>2.5</v>
      </c>
      <c r="S133" s="45"/>
      <c r="T133" s="46"/>
      <c r="U133" s="242">
        <v>2.5</v>
      </c>
      <c r="V133" s="242">
        <v>2.5</v>
      </c>
      <c r="W133" s="45"/>
      <c r="X133" s="48"/>
      <c r="Y133" s="451"/>
      <c r="Z133" s="49">
        <v>1</v>
      </c>
      <c r="AA133" s="50">
        <v>1</v>
      </c>
      <c r="AB133" s="182">
        <v>1</v>
      </c>
      <c r="AC133" s="5"/>
      <c r="AD133" s="202"/>
    </row>
    <row r="134" spans="1:49" ht="19.5" customHeight="1">
      <c r="A134" s="420"/>
      <c r="B134" s="426"/>
      <c r="C134" s="468"/>
      <c r="D134" s="14" t="s">
        <v>37</v>
      </c>
      <c r="E134" s="436"/>
      <c r="F134" s="436"/>
      <c r="G134" s="436"/>
      <c r="H134" s="43" t="s">
        <v>13</v>
      </c>
      <c r="I134" s="229"/>
      <c r="J134" s="229"/>
      <c r="K134" s="45"/>
      <c r="L134" s="46"/>
      <c r="M134" s="242">
        <v>2.5</v>
      </c>
      <c r="N134" s="324">
        <v>2.5</v>
      </c>
      <c r="O134" s="265"/>
      <c r="P134" s="99"/>
      <c r="Q134" s="242">
        <v>2.5</v>
      </c>
      <c r="R134" s="242">
        <v>2.5</v>
      </c>
      <c r="S134" s="45"/>
      <c r="T134" s="46"/>
      <c r="U134" s="242">
        <v>2.5</v>
      </c>
      <c r="V134" s="242">
        <v>2.5</v>
      </c>
      <c r="W134" s="45"/>
      <c r="X134" s="48"/>
      <c r="Y134" s="451"/>
      <c r="Z134" s="49">
        <v>1</v>
      </c>
      <c r="AA134" s="50">
        <v>1</v>
      </c>
      <c r="AB134" s="182">
        <v>1</v>
      </c>
      <c r="AC134" s="5"/>
      <c r="AD134" s="202"/>
    </row>
    <row r="135" spans="1:49" ht="19.5" customHeight="1">
      <c r="A135" s="420"/>
      <c r="B135" s="426"/>
      <c r="C135" s="468"/>
      <c r="D135" s="14" t="s">
        <v>38</v>
      </c>
      <c r="E135" s="436"/>
      <c r="F135" s="436"/>
      <c r="G135" s="436"/>
      <c r="H135" s="43" t="s">
        <v>13</v>
      </c>
      <c r="I135" s="229"/>
      <c r="J135" s="229"/>
      <c r="K135" s="45"/>
      <c r="L135" s="46"/>
      <c r="M135" s="242">
        <v>2.5</v>
      </c>
      <c r="N135" s="324">
        <v>2.5</v>
      </c>
      <c r="O135" s="265"/>
      <c r="P135" s="99"/>
      <c r="Q135" s="242">
        <v>2.5</v>
      </c>
      <c r="R135" s="242">
        <v>2.5</v>
      </c>
      <c r="S135" s="45"/>
      <c r="T135" s="46"/>
      <c r="U135" s="242">
        <v>2.5</v>
      </c>
      <c r="V135" s="242">
        <v>2.5</v>
      </c>
      <c r="W135" s="45"/>
      <c r="X135" s="48"/>
      <c r="Y135" s="451"/>
      <c r="Z135" s="49">
        <v>1</v>
      </c>
      <c r="AA135" s="50">
        <v>1</v>
      </c>
      <c r="AB135" s="182">
        <v>1</v>
      </c>
      <c r="AC135" s="5"/>
      <c r="AD135" s="202"/>
    </row>
    <row r="136" spans="1:49" ht="19.5" customHeight="1">
      <c r="A136" s="421"/>
      <c r="B136" s="427"/>
      <c r="C136" s="469"/>
      <c r="D136" s="14" t="s">
        <v>39</v>
      </c>
      <c r="E136" s="436"/>
      <c r="F136" s="436"/>
      <c r="G136" s="436"/>
      <c r="H136" s="51" t="s">
        <v>13</v>
      </c>
      <c r="I136" s="229"/>
      <c r="J136" s="229"/>
      <c r="K136" s="52"/>
      <c r="L136" s="53"/>
      <c r="M136" s="242">
        <v>2.5</v>
      </c>
      <c r="N136" s="324">
        <v>2.5</v>
      </c>
      <c r="O136" s="323"/>
      <c r="P136" s="101"/>
      <c r="Q136" s="242">
        <v>2.5</v>
      </c>
      <c r="R136" s="242">
        <v>2.5</v>
      </c>
      <c r="S136" s="52"/>
      <c r="T136" s="53"/>
      <c r="U136" s="242">
        <v>2.5</v>
      </c>
      <c r="V136" s="242">
        <v>2.5</v>
      </c>
      <c r="W136" s="52"/>
      <c r="X136" s="55"/>
      <c r="Y136" s="451"/>
      <c r="Z136" s="49">
        <v>1</v>
      </c>
      <c r="AA136" s="50">
        <v>1</v>
      </c>
      <c r="AB136" s="182">
        <v>1</v>
      </c>
      <c r="AC136" s="5"/>
      <c r="AD136" s="202"/>
    </row>
    <row r="137" spans="1:49" ht="19.5" customHeight="1" thickBot="1">
      <c r="A137" s="421"/>
      <c r="B137" s="427"/>
      <c r="C137" s="469"/>
      <c r="D137" s="16" t="s">
        <v>40</v>
      </c>
      <c r="E137" s="436"/>
      <c r="F137" s="436"/>
      <c r="G137" s="436"/>
      <c r="H137" s="43" t="s">
        <v>13</v>
      </c>
      <c r="I137" s="230"/>
      <c r="J137" s="230"/>
      <c r="K137" s="56"/>
      <c r="L137" s="57"/>
      <c r="M137" s="113">
        <v>4</v>
      </c>
      <c r="N137" s="326">
        <v>4</v>
      </c>
      <c r="O137" s="265"/>
      <c r="P137" s="99"/>
      <c r="Q137" s="113">
        <v>4</v>
      </c>
      <c r="R137" s="113">
        <v>4</v>
      </c>
      <c r="S137" s="45"/>
      <c r="T137" s="58"/>
      <c r="U137" s="113">
        <v>4</v>
      </c>
      <c r="V137" s="113">
        <v>4</v>
      </c>
      <c r="W137" s="45"/>
      <c r="X137" s="48"/>
      <c r="Y137" s="451"/>
      <c r="Z137" s="59">
        <v>2</v>
      </c>
      <c r="AA137" s="321">
        <v>2</v>
      </c>
      <c r="AB137" s="322">
        <v>2</v>
      </c>
      <c r="AC137" s="5"/>
      <c r="AD137" s="202"/>
    </row>
    <row r="138" spans="1:49" ht="19.5" customHeight="1" thickBot="1">
      <c r="A138" s="422"/>
      <c r="B138" s="428"/>
      <c r="C138" s="470"/>
      <c r="D138" s="18"/>
      <c r="E138" s="437"/>
      <c r="F138" s="437"/>
      <c r="G138" s="437"/>
      <c r="H138" s="105" t="s">
        <v>7</v>
      </c>
      <c r="I138" s="103"/>
      <c r="J138" s="103"/>
      <c r="K138" s="103"/>
      <c r="L138" s="104"/>
      <c r="M138" s="108">
        <v>30</v>
      </c>
      <c r="N138" s="327">
        <v>30</v>
      </c>
      <c r="O138" s="103"/>
      <c r="P138" s="104"/>
      <c r="Q138" s="108">
        <v>30</v>
      </c>
      <c r="R138" s="108">
        <v>30</v>
      </c>
      <c r="S138" s="103"/>
      <c r="T138" s="104"/>
      <c r="U138" s="108">
        <v>30</v>
      </c>
      <c r="V138" s="108">
        <v>30</v>
      </c>
      <c r="W138" s="103"/>
      <c r="X138" s="103"/>
      <c r="Y138" s="471"/>
      <c r="Z138" s="106">
        <v>13</v>
      </c>
      <c r="AA138" s="107">
        <v>13</v>
      </c>
      <c r="AB138" s="184">
        <v>13</v>
      </c>
      <c r="AC138" s="5"/>
      <c r="AD138" s="202"/>
    </row>
    <row r="139" spans="1:49" ht="20.25" customHeight="1" thickBot="1">
      <c r="A139" s="162" t="s">
        <v>16</v>
      </c>
      <c r="B139" s="19" t="s">
        <v>18</v>
      </c>
      <c r="C139" s="445" t="s">
        <v>42</v>
      </c>
      <c r="D139" s="446"/>
      <c r="E139" s="446"/>
      <c r="F139" s="446"/>
      <c r="G139" s="446"/>
      <c r="H139" s="447"/>
      <c r="I139" s="24">
        <f>I72+I86+I100+I105+I126</f>
        <v>424.92499999999995</v>
      </c>
      <c r="J139" s="24">
        <f>J72+J86+J100+J105+J126</f>
        <v>415.36700000000008</v>
      </c>
      <c r="K139" s="24"/>
      <c r="L139" s="24">
        <f>SUM(L72,L86,L100,L105,L126,)</f>
        <v>12</v>
      </c>
      <c r="M139" s="24">
        <f>SUM(M72,M86,M100,M105,M126,M138)</f>
        <v>423.39200000000005</v>
      </c>
      <c r="N139" s="24">
        <f>SUM(N72,N86,N100,N105,N126,N138)</f>
        <v>393.19200000000001</v>
      </c>
      <c r="O139" s="24"/>
      <c r="P139" s="24">
        <f>P86+P100+P107</f>
        <v>30.2</v>
      </c>
      <c r="Q139" s="24">
        <f>SUM(Q72,Q86,Q100,Q105,Q126,Q138)</f>
        <v>381.19200000000001</v>
      </c>
      <c r="R139" s="24">
        <f>SUM(R72,R86,R100,R105,R126,R138)</f>
        <v>381.19200000000001</v>
      </c>
      <c r="S139" s="24"/>
      <c r="T139" s="24"/>
      <c r="U139" s="24">
        <f>SUM(U72,U86,U100,U105,U126,U138)</f>
        <v>381.19200000000001</v>
      </c>
      <c r="V139" s="24">
        <f>SUM(V72,V86,V100,V105,V126,V138)</f>
        <v>381.19200000000001</v>
      </c>
      <c r="W139" s="24"/>
      <c r="X139" s="24"/>
      <c r="Y139" s="448"/>
      <c r="Z139" s="449"/>
      <c r="AA139" s="449"/>
      <c r="AB139" s="450"/>
    </row>
    <row r="140" spans="1:49" ht="19.5" customHeight="1" thickBot="1">
      <c r="A140" s="193" t="s">
        <v>16</v>
      </c>
      <c r="B140" s="438" t="s">
        <v>43</v>
      </c>
      <c r="C140" s="439"/>
      <c r="D140" s="439"/>
      <c r="E140" s="439"/>
      <c r="F140" s="439"/>
      <c r="G140" s="439"/>
      <c r="H140" s="440"/>
      <c r="I140" s="26">
        <f>I57+I139</f>
        <v>1020.5690000000001</v>
      </c>
      <c r="J140" s="26">
        <f>J57+J139</f>
        <v>1010.0170000000002</v>
      </c>
      <c r="K140" s="25">
        <f>SUM(K57,K139)</f>
        <v>388.88699999999994</v>
      </c>
      <c r="L140" s="32">
        <f>SUM(L57,L139)</f>
        <v>12.95</v>
      </c>
      <c r="M140" s="26">
        <f>M57+M139</f>
        <v>1057.8340000000001</v>
      </c>
      <c r="N140" s="25">
        <f>SUM(N57,N139)</f>
        <v>1027.634</v>
      </c>
      <c r="O140" s="25">
        <f>O57</f>
        <v>429.06399999999996</v>
      </c>
      <c r="P140" s="32">
        <f>SUM(P126:P139)</f>
        <v>30.2</v>
      </c>
      <c r="Q140" s="26">
        <f>SUM(Q57,Q139)</f>
        <v>1044.3339999999998</v>
      </c>
      <c r="R140" s="25">
        <f>SUM(R57,R139)</f>
        <v>1044.3339999999998</v>
      </c>
      <c r="S140" s="25">
        <f>S57</f>
        <v>450.96400000000006</v>
      </c>
      <c r="T140" s="32"/>
      <c r="U140" s="26">
        <f>SUM(U57,U139)</f>
        <v>1044.3339999999998</v>
      </c>
      <c r="V140" s="25">
        <f>SUM(V57,V139)</f>
        <v>1044.3339999999998</v>
      </c>
      <c r="W140" s="25">
        <f>W57</f>
        <v>450.96400000000006</v>
      </c>
      <c r="X140" s="32"/>
      <c r="Y140" s="21"/>
      <c r="Z140" s="13"/>
      <c r="AA140" s="13"/>
      <c r="AB140" s="181"/>
    </row>
    <row r="141" spans="1:49" ht="19.5" customHeight="1" thickBot="1">
      <c r="A141" s="442" t="s">
        <v>24</v>
      </c>
      <c r="B141" s="443"/>
      <c r="C141" s="443"/>
      <c r="D141" s="443"/>
      <c r="E141" s="443"/>
      <c r="F141" s="443"/>
      <c r="G141" s="443"/>
      <c r="H141" s="444"/>
      <c r="I141" s="194">
        <f>I140</f>
        <v>1020.5690000000001</v>
      </c>
      <c r="J141" s="195">
        <f t="shared" ref="J141:V141" si="0">SUM(J140)</f>
        <v>1010.0170000000002</v>
      </c>
      <c r="K141" s="195">
        <f t="shared" si="0"/>
        <v>388.88699999999994</v>
      </c>
      <c r="L141" s="196">
        <f t="shared" si="0"/>
        <v>12.95</v>
      </c>
      <c r="M141" s="194">
        <f>M140</f>
        <v>1057.8340000000001</v>
      </c>
      <c r="N141" s="195">
        <f t="shared" si="0"/>
        <v>1027.634</v>
      </c>
      <c r="O141" s="195">
        <f>O140</f>
        <v>429.06399999999996</v>
      </c>
      <c r="P141" s="196">
        <f>P140</f>
        <v>30.2</v>
      </c>
      <c r="Q141" s="194">
        <f t="shared" si="0"/>
        <v>1044.3339999999998</v>
      </c>
      <c r="R141" s="195">
        <f t="shared" si="0"/>
        <v>1044.3339999999998</v>
      </c>
      <c r="S141" s="195">
        <f>S140</f>
        <v>450.96400000000006</v>
      </c>
      <c r="T141" s="196"/>
      <c r="U141" s="194">
        <f t="shared" si="0"/>
        <v>1044.3339999999998</v>
      </c>
      <c r="V141" s="195">
        <f t="shared" si="0"/>
        <v>1044.3339999999998</v>
      </c>
      <c r="W141" s="195">
        <f>W140</f>
        <v>450.96400000000006</v>
      </c>
      <c r="X141" s="196"/>
      <c r="Y141" s="197"/>
      <c r="Z141" s="198"/>
      <c r="AA141" s="198"/>
      <c r="AB141" s="199"/>
    </row>
    <row r="142" spans="1:49" s="5" customFormat="1" ht="19.5" customHeight="1">
      <c r="A142" s="27"/>
      <c r="B142" s="28"/>
      <c r="C142" s="28"/>
      <c r="D142" s="29"/>
      <c r="E142" s="28"/>
      <c r="F142" s="28"/>
      <c r="G142" s="28"/>
      <c r="H142" s="28"/>
      <c r="I142" s="30"/>
      <c r="J142" s="30"/>
      <c r="K142" s="30"/>
      <c r="L142" s="30"/>
      <c r="M142" s="30"/>
      <c r="N142" s="30"/>
      <c r="O142" s="30"/>
      <c r="P142" s="30"/>
      <c r="Q142" s="30"/>
      <c r="R142" s="30"/>
      <c r="S142" s="30"/>
      <c r="T142" s="30"/>
      <c r="U142" s="30"/>
      <c r="V142" s="30"/>
      <c r="W142" s="30"/>
      <c r="X142" s="30"/>
      <c r="Y142" s="31"/>
      <c r="Z142" s="31"/>
      <c r="AA142" s="31"/>
      <c r="AB142" s="20"/>
      <c r="AD142" s="31"/>
      <c r="AE142" s="206"/>
    </row>
    <row r="143" spans="1:49" s="6" customFormat="1" ht="21" customHeight="1">
      <c r="A143" s="9"/>
      <c r="B143" s="9"/>
      <c r="C143" s="9"/>
      <c r="D143" s="9"/>
      <c r="E143" s="431"/>
      <c r="F143" s="431"/>
      <c r="G143" s="431"/>
      <c r="H143" s="431"/>
      <c r="I143" s="431"/>
      <c r="J143" s="431"/>
      <c r="K143" s="431"/>
      <c r="L143" s="431"/>
      <c r="M143" s="431"/>
      <c r="N143" s="431"/>
      <c r="O143" s="431"/>
      <c r="P143" s="9"/>
      <c r="Q143" s="9"/>
      <c r="R143" s="9"/>
      <c r="S143" s="9"/>
      <c r="T143" s="9"/>
      <c r="U143" s="9"/>
      <c r="V143" s="9"/>
      <c r="W143" s="9"/>
      <c r="X143" s="9"/>
      <c r="Y143" s="133"/>
      <c r="Z143" s="133"/>
      <c r="AA143" s="133"/>
      <c r="AB143" s="133"/>
      <c r="AC143" s="133"/>
      <c r="AD143" s="201"/>
      <c r="AE143" s="207"/>
      <c r="AF143" s="8"/>
      <c r="AG143" s="8"/>
      <c r="AH143" s="8"/>
      <c r="AI143" s="8"/>
      <c r="AJ143" s="8"/>
      <c r="AK143" s="8"/>
      <c r="AL143" s="8"/>
      <c r="AM143" s="8"/>
      <c r="AN143" s="8"/>
      <c r="AO143" s="8"/>
      <c r="AP143" s="8"/>
      <c r="AQ143" s="8"/>
      <c r="AR143" s="8"/>
      <c r="AS143" s="8"/>
      <c r="AT143" s="8"/>
      <c r="AU143" s="8"/>
      <c r="AV143" s="8"/>
      <c r="AW143" s="8"/>
    </row>
    <row r="144" spans="1:49" s="6" customFormat="1" ht="35.25" customHeight="1" thickBot="1">
      <c r="A144" s="136"/>
      <c r="B144" s="137"/>
      <c r="C144" s="138"/>
      <c r="D144" s="138"/>
      <c r="E144" s="139"/>
      <c r="F144" s="416" t="s">
        <v>12</v>
      </c>
      <c r="G144" s="416"/>
      <c r="H144" s="416"/>
      <c r="I144" s="416"/>
      <c r="J144" s="416"/>
      <c r="K144" s="416"/>
      <c r="L144" s="416"/>
      <c r="M144" s="416"/>
      <c r="N144" s="416"/>
      <c r="O144" s="140"/>
      <c r="P144" s="140"/>
      <c r="Q144" s="140"/>
      <c r="R144" s="140"/>
      <c r="S144" s="140"/>
      <c r="T144" s="140"/>
      <c r="U144" s="141"/>
      <c r="V144" s="140"/>
      <c r="W144" s="134"/>
      <c r="X144" s="135"/>
      <c r="Y144" s="34"/>
      <c r="Z144" s="34"/>
      <c r="AA144" s="34"/>
      <c r="AB144" s="34"/>
      <c r="AC144" s="34"/>
      <c r="AD144" s="201"/>
      <c r="AE144" s="207"/>
      <c r="AF144" s="8"/>
      <c r="AG144" s="8"/>
      <c r="AH144" s="8"/>
      <c r="AI144" s="8"/>
      <c r="AJ144" s="8"/>
      <c r="AK144" s="8"/>
      <c r="AL144" s="8"/>
      <c r="AM144" s="8"/>
      <c r="AN144" s="8"/>
      <c r="AO144" s="8"/>
      <c r="AP144" s="8"/>
      <c r="AQ144" s="8"/>
      <c r="AR144" s="8"/>
      <c r="AS144" s="8"/>
      <c r="AT144" s="8"/>
      <c r="AU144" s="8"/>
      <c r="AV144" s="8"/>
      <c r="AW144" s="8"/>
    </row>
    <row r="145" spans="1:31" s="6" customFormat="1" ht="35.25" customHeight="1" thickTop="1" thickBot="1">
      <c r="A145" s="433" t="s">
        <v>9</v>
      </c>
      <c r="B145" s="434"/>
      <c r="C145" s="434"/>
      <c r="D145" s="434"/>
      <c r="E145" s="434"/>
      <c r="F145" s="435"/>
      <c r="G145" s="403" t="s">
        <v>74</v>
      </c>
      <c r="H145" s="404"/>
      <c r="I145" s="404"/>
      <c r="J145" s="405"/>
      <c r="K145" s="417" t="s">
        <v>83</v>
      </c>
      <c r="L145" s="418"/>
      <c r="M145" s="418"/>
      <c r="N145" s="429"/>
      <c r="O145" s="430" t="s">
        <v>67</v>
      </c>
      <c r="P145" s="418"/>
      <c r="Q145" s="418"/>
      <c r="R145" s="429"/>
      <c r="S145" s="417" t="s">
        <v>84</v>
      </c>
      <c r="T145" s="418"/>
      <c r="U145" s="418"/>
      <c r="V145" s="419"/>
      <c r="W145" s="134"/>
      <c r="X145" s="135"/>
      <c r="Y145" s="8"/>
      <c r="Z145" s="8"/>
      <c r="AA145" s="8"/>
      <c r="AB145" s="8"/>
    </row>
    <row r="146" spans="1:31" s="6" customFormat="1" ht="23.25" customHeight="1" thickBot="1">
      <c r="A146" s="372" t="s">
        <v>65</v>
      </c>
      <c r="B146" s="395"/>
      <c r="C146" s="395"/>
      <c r="D146" s="395"/>
      <c r="E146" s="395"/>
      <c r="F146" s="396"/>
      <c r="G146" s="378">
        <f>I141</f>
        <v>1020.5690000000001</v>
      </c>
      <c r="H146" s="379"/>
      <c r="I146" s="379"/>
      <c r="J146" s="380"/>
      <c r="K146" s="378">
        <f>SUM(K147,K148,K149)</f>
        <v>1057.8340000000001</v>
      </c>
      <c r="L146" s="379"/>
      <c r="M146" s="379"/>
      <c r="N146" s="380"/>
      <c r="O146" s="378">
        <f>SUM(O147,O148,O149)</f>
        <v>1044.3</v>
      </c>
      <c r="P146" s="379"/>
      <c r="Q146" s="379"/>
      <c r="R146" s="380"/>
      <c r="S146" s="378">
        <v>1044.3</v>
      </c>
      <c r="T146" s="379"/>
      <c r="U146" s="379"/>
      <c r="V146" s="380"/>
      <c r="W146" s="134"/>
      <c r="X146" s="135"/>
      <c r="Y146" s="8"/>
      <c r="Z146" s="8"/>
      <c r="AA146" s="8"/>
      <c r="AB146" s="8"/>
    </row>
    <row r="147" spans="1:31" s="6" customFormat="1" ht="23.25" customHeight="1">
      <c r="A147" s="354" t="s">
        <v>52</v>
      </c>
      <c r="B147" s="355"/>
      <c r="C147" s="355"/>
      <c r="D147" s="355"/>
      <c r="E147" s="355"/>
      <c r="F147" s="356"/>
      <c r="G147" s="366">
        <f>G146-I56</f>
        <v>965.86900000000003</v>
      </c>
      <c r="H147" s="367"/>
      <c r="I147" s="367"/>
      <c r="J147" s="368"/>
      <c r="K147" s="351">
        <f>SUM(N22,M44,M72,M86,M100,M105,M108,M125,M138)</f>
        <v>965.5920000000001</v>
      </c>
      <c r="L147" s="352"/>
      <c r="M147" s="352"/>
      <c r="N147" s="353"/>
      <c r="O147" s="351">
        <v>935.7</v>
      </c>
      <c r="P147" s="352"/>
      <c r="Q147" s="352"/>
      <c r="R147" s="353"/>
      <c r="S147" s="351">
        <v>935.7</v>
      </c>
      <c r="T147" s="352"/>
      <c r="U147" s="352"/>
      <c r="V147" s="353"/>
      <c r="W147" s="134"/>
      <c r="X147" s="135"/>
      <c r="Y147" s="8"/>
      <c r="Z147" s="8"/>
      <c r="AA147" s="8"/>
      <c r="AB147" s="8"/>
    </row>
    <row r="148" spans="1:31" s="6" customFormat="1" ht="22.5" customHeight="1">
      <c r="A148" s="331" t="s">
        <v>58</v>
      </c>
      <c r="B148" s="332"/>
      <c r="C148" s="332"/>
      <c r="D148" s="332"/>
      <c r="E148" s="332"/>
      <c r="F148" s="333"/>
      <c r="G148" s="337">
        <f>I25+I27+I29+I31+I33+I35+I37+I39+I41+I43+I61+I70+I75+I107+I109+I111+I112+I113+I115+I117+I119+I121+I123+I77</f>
        <v>83.244</v>
      </c>
      <c r="H148" s="338"/>
      <c r="I148" s="338"/>
      <c r="J148" s="339"/>
      <c r="K148" s="337">
        <f>M126-M114-M108-M125</f>
        <v>37.4</v>
      </c>
      <c r="L148" s="338"/>
      <c r="M148" s="338"/>
      <c r="N148" s="339"/>
      <c r="O148" s="337">
        <f>Q126</f>
        <v>53.800000000000004</v>
      </c>
      <c r="P148" s="338"/>
      <c r="Q148" s="338"/>
      <c r="R148" s="339"/>
      <c r="S148" s="337">
        <f>U126</f>
        <v>53.800000000000004</v>
      </c>
      <c r="T148" s="338"/>
      <c r="U148" s="338"/>
      <c r="V148" s="339"/>
      <c r="W148" s="134"/>
      <c r="X148" s="135"/>
      <c r="Y148" s="8"/>
      <c r="Z148" s="8"/>
      <c r="AA148" s="8"/>
      <c r="AB148" s="8"/>
    </row>
    <row r="149" spans="1:31" s="6" customFormat="1" ht="35.25" customHeight="1">
      <c r="A149" s="382" t="s">
        <v>59</v>
      </c>
      <c r="B149" s="383"/>
      <c r="C149" s="383"/>
      <c r="D149" s="383"/>
      <c r="E149" s="383"/>
      <c r="F149" s="384"/>
      <c r="G149" s="385">
        <f>I56</f>
        <v>54.7</v>
      </c>
      <c r="H149" s="386"/>
      <c r="I149" s="386"/>
      <c r="J149" s="387"/>
      <c r="K149" s="385">
        <f>M56</f>
        <v>54.841999999999999</v>
      </c>
      <c r="L149" s="388"/>
      <c r="M149" s="388"/>
      <c r="N149" s="389"/>
      <c r="O149" s="385">
        <v>54.8</v>
      </c>
      <c r="P149" s="388"/>
      <c r="Q149" s="388"/>
      <c r="R149" s="389"/>
      <c r="S149" s="385">
        <v>54.8</v>
      </c>
      <c r="T149" s="388"/>
      <c r="U149" s="388"/>
      <c r="V149" s="389"/>
      <c r="W149" s="134"/>
      <c r="X149" s="135"/>
      <c r="Y149" s="8"/>
      <c r="Z149" s="8"/>
      <c r="AA149" s="8"/>
      <c r="AB149" s="8"/>
    </row>
    <row r="150" spans="1:31" s="6" customFormat="1" ht="35.25" customHeight="1">
      <c r="A150" s="406" t="s">
        <v>81</v>
      </c>
      <c r="B150" s="407"/>
      <c r="C150" s="407"/>
      <c r="D150" s="407"/>
      <c r="E150" s="407"/>
      <c r="F150" s="408"/>
      <c r="G150" s="337"/>
      <c r="H150" s="338"/>
      <c r="I150" s="338"/>
      <c r="J150" s="339"/>
      <c r="K150" s="337"/>
      <c r="L150" s="390"/>
      <c r="M150" s="390"/>
      <c r="N150" s="391"/>
      <c r="O150" s="337"/>
      <c r="P150" s="390"/>
      <c r="Q150" s="390"/>
      <c r="R150" s="391"/>
      <c r="S150" s="337"/>
      <c r="T150" s="390"/>
      <c r="U150" s="390"/>
      <c r="V150" s="392"/>
      <c r="W150" s="134"/>
      <c r="X150" s="135"/>
      <c r="Y150" s="8"/>
      <c r="Z150" s="8"/>
      <c r="AA150" s="8"/>
      <c r="AB150" s="8"/>
    </row>
    <row r="151" spans="1:31" s="6" customFormat="1" ht="27" customHeight="1" thickBot="1">
      <c r="A151" s="354" t="s">
        <v>82</v>
      </c>
      <c r="B151" s="355"/>
      <c r="C151" s="355"/>
      <c r="D151" s="355"/>
      <c r="E151" s="355"/>
      <c r="F151" s="356"/>
      <c r="G151" s="334"/>
      <c r="H151" s="335"/>
      <c r="I151" s="335"/>
      <c r="J151" s="336"/>
      <c r="K151" s="337"/>
      <c r="L151" s="369"/>
      <c r="M151" s="369"/>
      <c r="N151" s="370"/>
      <c r="O151" s="337"/>
      <c r="P151" s="369"/>
      <c r="Q151" s="369"/>
      <c r="R151" s="370"/>
      <c r="S151" s="337"/>
      <c r="T151" s="369"/>
      <c r="U151" s="369"/>
      <c r="V151" s="371"/>
      <c r="W151" s="134"/>
      <c r="X151" s="135"/>
      <c r="Y151" s="8"/>
      <c r="Z151" s="8"/>
      <c r="AA151" s="8"/>
      <c r="AB151" s="8"/>
    </row>
    <row r="152" spans="1:31" s="6" customFormat="1" ht="24.75" customHeight="1" thickBot="1">
      <c r="A152" s="372" t="s">
        <v>66</v>
      </c>
      <c r="B152" s="373"/>
      <c r="C152" s="373"/>
      <c r="D152" s="373"/>
      <c r="E152" s="373"/>
      <c r="F152" s="374"/>
      <c r="G152" s="375"/>
      <c r="H152" s="376"/>
      <c r="I152" s="376"/>
      <c r="J152" s="377"/>
      <c r="K152" s="378"/>
      <c r="L152" s="379"/>
      <c r="M152" s="379"/>
      <c r="N152" s="380"/>
      <c r="O152" s="378"/>
      <c r="P152" s="379"/>
      <c r="Q152" s="379"/>
      <c r="R152" s="380"/>
      <c r="S152" s="378"/>
      <c r="T152" s="379"/>
      <c r="U152" s="379"/>
      <c r="V152" s="381"/>
      <c r="W152" s="134"/>
      <c r="X152" s="135"/>
      <c r="Y152" s="8"/>
      <c r="Z152" s="8"/>
      <c r="AA152" s="8"/>
      <c r="AB152" s="8"/>
    </row>
    <row r="153" spans="1:31" ht="24" customHeight="1">
      <c r="A153" s="363" t="s">
        <v>53</v>
      </c>
      <c r="B153" s="364"/>
      <c r="C153" s="364"/>
      <c r="D153" s="364"/>
      <c r="E153" s="364"/>
      <c r="F153" s="365"/>
      <c r="G153" s="366"/>
      <c r="H153" s="367"/>
      <c r="I153" s="367"/>
      <c r="J153" s="368"/>
      <c r="K153" s="337"/>
      <c r="L153" s="369"/>
      <c r="M153" s="369"/>
      <c r="N153" s="370"/>
      <c r="O153" s="337"/>
      <c r="P153" s="369"/>
      <c r="Q153" s="369"/>
      <c r="R153" s="370"/>
      <c r="S153" s="337"/>
      <c r="T153" s="369"/>
      <c r="U153" s="369"/>
      <c r="V153" s="371"/>
      <c r="W153" s="134"/>
      <c r="X153" s="135"/>
      <c r="Y153" s="1"/>
      <c r="Z153" s="1"/>
      <c r="AA153" s="1"/>
      <c r="AB153" s="1"/>
      <c r="AD153" s="1"/>
      <c r="AE153" s="1"/>
    </row>
    <row r="154" spans="1:31" ht="20.25" customHeight="1">
      <c r="A154" s="348" t="s">
        <v>29</v>
      </c>
      <c r="B154" s="349"/>
      <c r="C154" s="349"/>
      <c r="D154" s="349"/>
      <c r="E154" s="349"/>
      <c r="F154" s="350"/>
      <c r="G154" s="351"/>
      <c r="H154" s="352"/>
      <c r="I154" s="352"/>
      <c r="J154" s="353"/>
      <c r="K154" s="337"/>
      <c r="L154" s="338"/>
      <c r="M154" s="338"/>
      <c r="N154" s="339"/>
      <c r="O154" s="337"/>
      <c r="P154" s="338"/>
      <c r="Q154" s="338"/>
      <c r="R154" s="339"/>
      <c r="S154" s="337"/>
      <c r="T154" s="338"/>
      <c r="U154" s="338"/>
      <c r="V154" s="340"/>
      <c r="W154" s="134"/>
      <c r="X154" s="135"/>
      <c r="Y154" s="1"/>
      <c r="Z154" s="1"/>
      <c r="AA154" s="1"/>
      <c r="AB154" s="1"/>
      <c r="AD154" s="1"/>
      <c r="AE154" s="1"/>
    </row>
    <row r="155" spans="1:31" ht="18.75" customHeight="1">
      <c r="A155" s="354" t="s">
        <v>54</v>
      </c>
      <c r="B155" s="355"/>
      <c r="C155" s="355"/>
      <c r="D155" s="355"/>
      <c r="E155" s="355"/>
      <c r="F155" s="356"/>
      <c r="G155" s="357"/>
      <c r="H155" s="358"/>
      <c r="I155" s="358"/>
      <c r="J155" s="359"/>
      <c r="K155" s="357"/>
      <c r="L155" s="360"/>
      <c r="M155" s="360"/>
      <c r="N155" s="361"/>
      <c r="O155" s="357"/>
      <c r="P155" s="358"/>
      <c r="Q155" s="358"/>
      <c r="R155" s="359"/>
      <c r="S155" s="357"/>
      <c r="T155" s="358"/>
      <c r="U155" s="358"/>
      <c r="V155" s="362"/>
      <c r="W155" s="134"/>
      <c r="X155" s="135"/>
      <c r="Y155" s="1"/>
      <c r="Z155" s="1"/>
      <c r="AA155" s="1"/>
      <c r="AB155" s="1"/>
      <c r="AD155" s="1"/>
      <c r="AE155" s="1"/>
    </row>
    <row r="156" spans="1:31" ht="21.75" customHeight="1" thickBot="1">
      <c r="A156" s="331" t="s">
        <v>55</v>
      </c>
      <c r="B156" s="332"/>
      <c r="C156" s="332"/>
      <c r="D156" s="332"/>
      <c r="E156" s="332"/>
      <c r="F156" s="333"/>
      <c r="G156" s="334"/>
      <c r="H156" s="335"/>
      <c r="I156" s="335"/>
      <c r="J156" s="336"/>
      <c r="K156" s="337"/>
      <c r="L156" s="338"/>
      <c r="M156" s="338"/>
      <c r="N156" s="339"/>
      <c r="O156" s="337"/>
      <c r="P156" s="338"/>
      <c r="Q156" s="338"/>
      <c r="R156" s="339"/>
      <c r="S156" s="337"/>
      <c r="T156" s="338"/>
      <c r="U156" s="338"/>
      <c r="V156" s="340"/>
      <c r="W156" s="134"/>
      <c r="X156" s="135"/>
      <c r="Y156" s="1"/>
      <c r="Z156" s="1"/>
      <c r="AA156" s="1"/>
      <c r="AB156" s="1"/>
      <c r="AD156" s="1"/>
      <c r="AE156" s="1"/>
    </row>
    <row r="157" spans="1:31" ht="21.75" customHeight="1" thickBot="1">
      <c r="A157" s="341" t="s">
        <v>56</v>
      </c>
      <c r="B157" s="342"/>
      <c r="C157" s="342"/>
      <c r="D157" s="342"/>
      <c r="E157" s="342"/>
      <c r="F157" s="343"/>
      <c r="G157" s="344">
        <f>SUM(G146,G152)</f>
        <v>1020.5690000000001</v>
      </c>
      <c r="H157" s="345"/>
      <c r="I157" s="345"/>
      <c r="J157" s="346"/>
      <c r="K157" s="344">
        <f>SUM(K146,K152)</f>
        <v>1057.8340000000001</v>
      </c>
      <c r="L157" s="345"/>
      <c r="M157" s="345"/>
      <c r="N157" s="346"/>
      <c r="O157" s="344">
        <f>SUM(O146,O152)</f>
        <v>1044.3</v>
      </c>
      <c r="P157" s="345"/>
      <c r="Q157" s="345"/>
      <c r="R157" s="346"/>
      <c r="S157" s="344">
        <f>SUM(S146,S152)</f>
        <v>1044.3</v>
      </c>
      <c r="T157" s="345"/>
      <c r="U157" s="345"/>
      <c r="V157" s="347"/>
      <c r="W157" s="134"/>
      <c r="X157" s="135"/>
      <c r="Y157" s="1"/>
      <c r="Z157" s="1"/>
      <c r="AA157" s="1"/>
      <c r="AB157" s="1"/>
      <c r="AD157" s="1"/>
      <c r="AE157" s="1"/>
    </row>
    <row r="158" spans="1:31" ht="24" customHeight="1" thickTop="1">
      <c r="A158" s="142"/>
      <c r="B158" s="413"/>
      <c r="C158" s="414"/>
      <c r="D158" s="414"/>
      <c r="E158" s="414"/>
      <c r="F158" s="414"/>
      <c r="G158" s="414"/>
      <c r="H158" s="415"/>
      <c r="I158" s="415"/>
      <c r="J158" s="415"/>
      <c r="K158" s="415"/>
      <c r="L158" s="412"/>
      <c r="M158" s="412"/>
      <c r="N158" s="412"/>
      <c r="O158" s="412"/>
      <c r="P158" s="412"/>
      <c r="Q158" s="412"/>
      <c r="R158" s="412"/>
      <c r="S158" s="412"/>
      <c r="T158" s="222"/>
      <c r="U158" s="222"/>
      <c r="V158" s="222"/>
      <c r="W158" s="146"/>
      <c r="X158" s="135"/>
      <c r="Y158" s="1"/>
      <c r="Z158" s="1"/>
      <c r="AA158" s="1"/>
      <c r="AB158" s="1"/>
      <c r="AD158" s="1"/>
      <c r="AE158" s="1"/>
    </row>
    <row r="159" spans="1:31" ht="18.75" customHeight="1">
      <c r="B159" s="409"/>
      <c r="C159" s="410"/>
      <c r="D159" s="410"/>
      <c r="E159" s="410"/>
      <c r="F159" s="410"/>
      <c r="G159" s="410"/>
      <c r="H159" s="411"/>
      <c r="I159" s="411"/>
      <c r="J159" s="411"/>
      <c r="K159" s="411"/>
      <c r="L159" s="411"/>
      <c r="M159" s="411"/>
      <c r="N159" s="411"/>
      <c r="O159" s="411"/>
      <c r="P159" s="411"/>
      <c r="Q159" s="411"/>
      <c r="R159" s="411"/>
      <c r="S159" s="411"/>
      <c r="T159" s="220"/>
      <c r="U159" s="220"/>
      <c r="V159" s="220"/>
      <c r="W159" s="221"/>
      <c r="X159" s="142"/>
    </row>
    <row r="160" spans="1:31" ht="19.5" customHeight="1">
      <c r="A160" s="397" t="s">
        <v>119</v>
      </c>
      <c r="B160" s="397"/>
      <c r="C160" s="397"/>
      <c r="D160" s="397"/>
      <c r="E160" s="397"/>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row>
    <row r="161" spans="1:29" ht="34.5" customHeight="1">
      <c r="A161" s="398" t="s">
        <v>120</v>
      </c>
      <c r="B161" s="398"/>
      <c r="C161" s="398"/>
      <c r="D161" s="398"/>
      <c r="E161" s="398"/>
      <c r="F161" s="398"/>
      <c r="G161" s="398"/>
      <c r="H161" s="398"/>
      <c r="I161" s="399" t="s">
        <v>121</v>
      </c>
      <c r="J161" s="399"/>
      <c r="K161" s="399"/>
      <c r="L161" s="399"/>
      <c r="M161" s="399"/>
      <c r="N161" s="399" t="s">
        <v>122</v>
      </c>
      <c r="O161" s="399"/>
      <c r="P161" s="399"/>
      <c r="Q161" s="399"/>
      <c r="R161" s="318"/>
      <c r="S161" s="318"/>
      <c r="T161" s="318"/>
      <c r="U161" s="318"/>
      <c r="V161" s="318"/>
      <c r="W161" s="319"/>
      <c r="X161" s="319"/>
      <c r="Y161" s="319"/>
      <c r="Z161" s="319"/>
      <c r="AA161" s="319"/>
      <c r="AB161" s="319"/>
      <c r="AC161" s="319"/>
    </row>
    <row r="162" spans="1:29" ht="19.5" customHeight="1">
      <c r="A162" s="398"/>
      <c r="B162" s="398"/>
      <c r="C162" s="398"/>
      <c r="D162" s="398"/>
      <c r="E162" s="398"/>
      <c r="F162" s="398"/>
      <c r="G162" s="398"/>
      <c r="H162" s="398"/>
      <c r="I162" s="399"/>
      <c r="J162" s="399"/>
      <c r="K162" s="399"/>
      <c r="L162" s="399"/>
      <c r="M162" s="399"/>
      <c r="N162" s="399"/>
      <c r="O162" s="399"/>
      <c r="P162" s="399"/>
      <c r="Q162" s="399"/>
      <c r="R162" s="318"/>
      <c r="S162" s="318"/>
      <c r="T162" s="318"/>
      <c r="U162" s="318"/>
      <c r="V162" s="318"/>
      <c r="W162" s="319"/>
      <c r="X162" s="319"/>
      <c r="Y162" s="319"/>
      <c r="Z162" s="319"/>
      <c r="AA162" s="319"/>
      <c r="AB162" s="319"/>
      <c r="AC162" s="319"/>
    </row>
    <row r="163" spans="1:29" ht="19.5" customHeight="1">
      <c r="A163" s="398"/>
      <c r="B163" s="398"/>
      <c r="C163" s="398"/>
      <c r="D163" s="398"/>
      <c r="E163" s="398"/>
      <c r="F163" s="398"/>
      <c r="G163" s="398"/>
      <c r="H163" s="398"/>
      <c r="I163" s="399"/>
      <c r="J163" s="399"/>
      <c r="K163" s="399"/>
      <c r="L163" s="399"/>
      <c r="M163" s="399"/>
      <c r="N163" s="399"/>
      <c r="O163" s="399"/>
      <c r="P163" s="399"/>
      <c r="Q163" s="399"/>
      <c r="R163" s="318"/>
      <c r="S163" s="318"/>
      <c r="T163" s="318"/>
      <c r="U163" s="318"/>
      <c r="V163" s="318"/>
      <c r="W163" s="319"/>
      <c r="X163" s="319"/>
      <c r="Y163" s="319"/>
      <c r="Z163" s="319"/>
      <c r="AA163" s="319"/>
      <c r="AB163" s="319"/>
      <c r="AC163" s="319"/>
    </row>
    <row r="164" spans="1:29" ht="19.5" customHeight="1">
      <c r="A164" s="398"/>
      <c r="B164" s="398"/>
      <c r="C164" s="398"/>
      <c r="D164" s="398"/>
      <c r="E164" s="398"/>
      <c r="F164" s="398"/>
      <c r="G164" s="398"/>
      <c r="H164" s="398"/>
      <c r="I164" s="399"/>
      <c r="J164" s="399"/>
      <c r="K164" s="399"/>
      <c r="L164" s="399"/>
      <c r="M164" s="399"/>
      <c r="N164" s="399"/>
      <c r="O164" s="399"/>
      <c r="P164" s="399"/>
      <c r="Q164" s="399"/>
      <c r="R164" s="318"/>
      <c r="S164" s="318"/>
      <c r="T164" s="318"/>
      <c r="U164" s="318"/>
      <c r="V164" s="318"/>
      <c r="W164" s="319"/>
      <c r="X164" s="319"/>
      <c r="Y164" s="319"/>
      <c r="Z164" s="319"/>
      <c r="AA164" s="319"/>
      <c r="AB164" s="319"/>
      <c r="AC164" s="319"/>
    </row>
    <row r="165" spans="1:29" ht="21" customHeight="1">
      <c r="A165" s="398"/>
      <c r="B165" s="398"/>
      <c r="C165" s="398"/>
      <c r="D165" s="398"/>
      <c r="E165" s="398"/>
      <c r="F165" s="398"/>
      <c r="G165" s="398"/>
      <c r="H165" s="398"/>
      <c r="I165" s="399"/>
      <c r="J165" s="399"/>
      <c r="K165" s="399"/>
      <c r="L165" s="399"/>
      <c r="M165" s="399"/>
      <c r="N165" s="399"/>
      <c r="O165" s="399"/>
      <c r="P165" s="399"/>
      <c r="Q165" s="399"/>
      <c r="R165" s="318"/>
      <c r="S165" s="318"/>
      <c r="T165" s="318"/>
      <c r="U165" s="318"/>
      <c r="V165" s="318"/>
      <c r="W165" s="319"/>
      <c r="X165" s="319"/>
      <c r="Y165" s="319"/>
      <c r="Z165" s="319"/>
      <c r="AA165" s="319"/>
      <c r="AB165" s="319"/>
      <c r="AC165" s="319"/>
    </row>
    <row r="166" spans="1:29" ht="21" customHeight="1">
      <c r="A166" s="398"/>
      <c r="B166" s="398"/>
      <c r="C166" s="398"/>
      <c r="D166" s="398"/>
      <c r="E166" s="398"/>
      <c r="F166" s="398"/>
      <c r="G166" s="398"/>
      <c r="H166" s="398"/>
      <c r="I166" s="399"/>
      <c r="J166" s="399"/>
      <c r="K166" s="399"/>
      <c r="L166" s="399"/>
      <c r="M166" s="399"/>
      <c r="N166" s="399"/>
      <c r="O166" s="399"/>
      <c r="P166" s="399"/>
      <c r="Q166" s="399"/>
      <c r="R166" s="318"/>
      <c r="S166" s="318"/>
      <c r="T166" s="318"/>
      <c r="U166" s="318"/>
      <c r="V166" s="318"/>
      <c r="W166" s="319"/>
      <c r="X166" s="319"/>
      <c r="Y166" s="319"/>
      <c r="Z166" s="319"/>
      <c r="AA166" s="319"/>
      <c r="AB166" s="319"/>
      <c r="AC166" s="319"/>
    </row>
    <row r="167" spans="1:29" ht="20.25" customHeight="1">
      <c r="A167" s="398"/>
      <c r="B167" s="398"/>
      <c r="C167" s="398"/>
      <c r="D167" s="398"/>
      <c r="E167" s="398"/>
      <c r="F167" s="398"/>
      <c r="G167" s="398"/>
      <c r="H167" s="398"/>
      <c r="I167" s="399"/>
      <c r="J167" s="399"/>
      <c r="K167" s="399"/>
      <c r="L167" s="399"/>
      <c r="M167" s="399"/>
      <c r="N167" s="399"/>
      <c r="O167" s="399"/>
      <c r="P167" s="399"/>
      <c r="Q167" s="399"/>
      <c r="R167" s="320"/>
      <c r="S167" s="318"/>
      <c r="T167" s="318"/>
      <c r="U167" s="318"/>
      <c r="V167" s="318"/>
      <c r="W167" s="319"/>
      <c r="X167" s="319"/>
      <c r="Y167" s="319"/>
      <c r="Z167" s="319"/>
      <c r="AA167" s="319"/>
      <c r="AB167" s="319"/>
      <c r="AC167" s="319"/>
    </row>
    <row r="168" spans="1:29" ht="22.5" customHeight="1">
      <c r="A168" s="400" t="s">
        <v>126</v>
      </c>
      <c r="B168" s="401"/>
      <c r="C168" s="401"/>
      <c r="D168" s="401"/>
      <c r="E168" s="401"/>
      <c r="F168" s="401"/>
      <c r="G168" s="402"/>
      <c r="H168" s="402"/>
      <c r="I168" s="402"/>
      <c r="J168" s="402"/>
      <c r="K168" s="402"/>
      <c r="L168" s="402"/>
      <c r="M168" s="402"/>
      <c r="N168" s="402"/>
      <c r="O168" s="402"/>
      <c r="P168" s="402"/>
      <c r="Q168" s="402"/>
      <c r="R168" s="402"/>
      <c r="S168" s="223"/>
      <c r="W168" s="220"/>
    </row>
    <row r="169" spans="1:29">
      <c r="A169" s="266"/>
      <c r="B169" s="266"/>
      <c r="C169" s="266"/>
      <c r="D169" s="266"/>
      <c r="E169" s="266"/>
      <c r="F169" s="266"/>
      <c r="G169" s="266"/>
      <c r="H169" s="530"/>
      <c r="I169" s="530"/>
      <c r="J169" s="530"/>
      <c r="K169" s="530"/>
      <c r="L169" s="266"/>
      <c r="M169" s="266"/>
      <c r="N169" s="530"/>
      <c r="O169" s="530"/>
      <c r="P169" s="530"/>
      <c r="Q169" s="530"/>
      <c r="R169" s="530"/>
      <c r="S169" s="530"/>
    </row>
  </sheetData>
  <mergeCells count="219">
    <mergeCell ref="G128:G138"/>
    <mergeCell ref="Y128:Y138"/>
    <mergeCell ref="A46:A56"/>
    <mergeCell ref="A74:A86"/>
    <mergeCell ref="C57:H57"/>
    <mergeCell ref="B60:B72"/>
    <mergeCell ref="E73:AB73"/>
    <mergeCell ref="Y57:AB57"/>
    <mergeCell ref="G46:G56"/>
    <mergeCell ref="E59:AB59"/>
    <mergeCell ref="H169:K169"/>
    <mergeCell ref="N169:S169"/>
    <mergeCell ref="G102:G105"/>
    <mergeCell ref="C102:C105"/>
    <mergeCell ref="E102:E105"/>
    <mergeCell ref="E101:AB101"/>
    <mergeCell ref="Y102:Y105"/>
    <mergeCell ref="E106:AB106"/>
    <mergeCell ref="D113:D114"/>
    <mergeCell ref="Z113:Z114"/>
    <mergeCell ref="E127:AB127"/>
    <mergeCell ref="A128:A138"/>
    <mergeCell ref="B128:B138"/>
    <mergeCell ref="C128:C138"/>
    <mergeCell ref="E128:E138"/>
    <mergeCell ref="F128:F138"/>
    <mergeCell ref="A88:A100"/>
    <mergeCell ref="B88:B100"/>
    <mergeCell ref="C88:C100"/>
    <mergeCell ref="E88:E100"/>
    <mergeCell ref="B74:B86"/>
    <mergeCell ref="G74:G86"/>
    <mergeCell ref="C74:C86"/>
    <mergeCell ref="A60:A72"/>
    <mergeCell ref="A102:A105"/>
    <mergeCell ref="B46:B56"/>
    <mergeCell ref="F88:F100"/>
    <mergeCell ref="G88:G100"/>
    <mergeCell ref="Y88:Y100"/>
    <mergeCell ref="B102:B105"/>
    <mergeCell ref="C60:C72"/>
    <mergeCell ref="E60:E72"/>
    <mergeCell ref="E87:AB87"/>
    <mergeCell ref="E74:E86"/>
    <mergeCell ref="F74:F86"/>
    <mergeCell ref="Y60:Y72"/>
    <mergeCell ref="E46:E56"/>
    <mergeCell ref="F60:F72"/>
    <mergeCell ref="F102:F105"/>
    <mergeCell ref="Y46:Y56"/>
    <mergeCell ref="F46:F56"/>
    <mergeCell ref="Y74:Y86"/>
    <mergeCell ref="G60:G72"/>
    <mergeCell ref="C46:C56"/>
    <mergeCell ref="W1:AC1"/>
    <mergeCell ref="A4:AB4"/>
    <mergeCell ref="A2:AB2"/>
    <mergeCell ref="D5:D7"/>
    <mergeCell ref="E5:E7"/>
    <mergeCell ref="Q5:T5"/>
    <mergeCell ref="Z6:AB6"/>
    <mergeCell ref="A5:A7"/>
    <mergeCell ref="F5:F7"/>
    <mergeCell ref="G5:G7"/>
    <mergeCell ref="M6:M7"/>
    <mergeCell ref="P6:P7"/>
    <mergeCell ref="H5:H7"/>
    <mergeCell ref="I6:I7"/>
    <mergeCell ref="B5:B7"/>
    <mergeCell ref="C5:C7"/>
    <mergeCell ref="I5:L5"/>
    <mergeCell ref="U6:U7"/>
    <mergeCell ref="N6:O6"/>
    <mergeCell ref="L6:L7"/>
    <mergeCell ref="B24:B44"/>
    <mergeCell ref="C12:C22"/>
    <mergeCell ref="E12:E22"/>
    <mergeCell ref="Y12:Y22"/>
    <mergeCell ref="U5:X5"/>
    <mergeCell ref="J6:K6"/>
    <mergeCell ref="Y24:Y44"/>
    <mergeCell ref="E23:AB23"/>
    <mergeCell ref="F24:F44"/>
    <mergeCell ref="C10:AB10"/>
    <mergeCell ref="B9:AB9"/>
    <mergeCell ref="G12:G22"/>
    <mergeCell ref="Y6:Y7"/>
    <mergeCell ref="A8:AB8"/>
    <mergeCell ref="A24:A44"/>
    <mergeCell ref="C24:C44"/>
    <mergeCell ref="E11:AB11"/>
    <mergeCell ref="A12:A22"/>
    <mergeCell ref="B12:B22"/>
    <mergeCell ref="E24:E44"/>
    <mergeCell ref="G24:G44"/>
    <mergeCell ref="AA113:AA114"/>
    <mergeCell ref="AB113:AB114"/>
    <mergeCell ref="M5:P5"/>
    <mergeCell ref="V6:W6"/>
    <mergeCell ref="X6:X7"/>
    <mergeCell ref="Y5:AB5"/>
    <mergeCell ref="R6:S6"/>
    <mergeCell ref="Q6:Q7"/>
    <mergeCell ref="T6:T7"/>
    <mergeCell ref="C58:AB58"/>
    <mergeCell ref="E45:AB45"/>
    <mergeCell ref="A160:AC160"/>
    <mergeCell ref="A161:H167"/>
    <mergeCell ref="I161:M167"/>
    <mergeCell ref="N161:Q167"/>
    <mergeCell ref="A168:R168"/>
    <mergeCell ref="G145:J145"/>
    <mergeCell ref="S146:V146"/>
    <mergeCell ref="A150:F150"/>
    <mergeCell ref="G150:J150"/>
    <mergeCell ref="K150:N150"/>
    <mergeCell ref="B159:G159"/>
    <mergeCell ref="H159:K159"/>
    <mergeCell ref="L159:O159"/>
    <mergeCell ref="P158:S158"/>
    <mergeCell ref="P159:S159"/>
    <mergeCell ref="B158:G158"/>
    <mergeCell ref="L158:O158"/>
    <mergeCell ref="H158:K158"/>
    <mergeCell ref="S145:V145"/>
    <mergeCell ref="K145:N145"/>
    <mergeCell ref="O145:R145"/>
    <mergeCell ref="A145:F145"/>
    <mergeCell ref="A3:AB3"/>
    <mergeCell ref="A148:F148"/>
    <mergeCell ref="G148:J148"/>
    <mergeCell ref="K148:N148"/>
    <mergeCell ref="O148:R148"/>
    <mergeCell ref="S148:V148"/>
    <mergeCell ref="A146:F146"/>
    <mergeCell ref="G146:J146"/>
    <mergeCell ref="K146:N146"/>
    <mergeCell ref="O146:R146"/>
    <mergeCell ref="F144:N144"/>
    <mergeCell ref="A107:A126"/>
    <mergeCell ref="C107:C126"/>
    <mergeCell ref="B107:B126"/>
    <mergeCell ref="E143:O143"/>
    <mergeCell ref="E107:E126"/>
    <mergeCell ref="F12:F22"/>
    <mergeCell ref="B140:H140"/>
    <mergeCell ref="G107:G126"/>
    <mergeCell ref="A141:H141"/>
    <mergeCell ref="C139:H139"/>
    <mergeCell ref="Y139:AB139"/>
    <mergeCell ref="F107:F126"/>
    <mergeCell ref="Y107:Y126"/>
    <mergeCell ref="A149:F149"/>
    <mergeCell ref="G149:J149"/>
    <mergeCell ref="K149:N149"/>
    <mergeCell ref="O149:R149"/>
    <mergeCell ref="S149:V149"/>
    <mergeCell ref="O150:R150"/>
    <mergeCell ref="S150:V150"/>
    <mergeCell ref="A147:F147"/>
    <mergeCell ref="G147:J147"/>
    <mergeCell ref="K147:N147"/>
    <mergeCell ref="O147:R147"/>
    <mergeCell ref="S147:V147"/>
    <mergeCell ref="A153:F153"/>
    <mergeCell ref="G153:J153"/>
    <mergeCell ref="K153:N153"/>
    <mergeCell ref="O153:R153"/>
    <mergeCell ref="S153:V153"/>
    <mergeCell ref="A151:F151"/>
    <mergeCell ref="G151:J151"/>
    <mergeCell ref="K151:N151"/>
    <mergeCell ref="O151:R151"/>
    <mergeCell ref="S151:V151"/>
    <mergeCell ref="A152:F152"/>
    <mergeCell ref="G152:J152"/>
    <mergeCell ref="K152:N152"/>
    <mergeCell ref="O152:R152"/>
    <mergeCell ref="S152:V152"/>
    <mergeCell ref="A154:F154"/>
    <mergeCell ref="G154:J154"/>
    <mergeCell ref="K154:N154"/>
    <mergeCell ref="O154:R154"/>
    <mergeCell ref="S154:V154"/>
    <mergeCell ref="A155:F155"/>
    <mergeCell ref="G155:J155"/>
    <mergeCell ref="K155:N155"/>
    <mergeCell ref="O155:R155"/>
    <mergeCell ref="S155:V155"/>
    <mergeCell ref="A156:F156"/>
    <mergeCell ref="G156:J156"/>
    <mergeCell ref="K156:N156"/>
    <mergeCell ref="O156:R156"/>
    <mergeCell ref="S156:V156"/>
    <mergeCell ref="A157:F157"/>
    <mergeCell ref="G157:J157"/>
    <mergeCell ref="K157:N157"/>
    <mergeCell ref="O157:R157"/>
    <mergeCell ref="S157:V157"/>
    <mergeCell ref="D119:D120"/>
    <mergeCell ref="D121:D122"/>
    <mergeCell ref="D123:D124"/>
    <mergeCell ref="D24:D25"/>
    <mergeCell ref="D26:D27"/>
    <mergeCell ref="D28:D29"/>
    <mergeCell ref="D30:D31"/>
    <mergeCell ref="D32:D33"/>
    <mergeCell ref="D60:D61"/>
    <mergeCell ref="D69:D70"/>
    <mergeCell ref="D34:D35"/>
    <mergeCell ref="D36:D37"/>
    <mergeCell ref="D38:D39"/>
    <mergeCell ref="D40:D41"/>
    <mergeCell ref="D115:D116"/>
    <mergeCell ref="D117:D118"/>
    <mergeCell ref="D74:D75"/>
    <mergeCell ref="D76:D77"/>
    <mergeCell ref="D93:D94"/>
    <mergeCell ref="D109:D110"/>
  </mergeCells>
  <phoneticPr fontId="4" type="noConversion"/>
  <pageMargins left="0.15748031496062992" right="0.15748031496062992" top="0.31416666666666665" bottom="0.15748031496062992" header="0" footer="0"/>
  <pageSetup paperSize="9" scale="53" orientation="landscape" r:id="rId1"/>
  <headerFooter differentFirst="1" scaleWithDoc="0"/>
  <rowBreaks count="3" manualBreakCount="3">
    <brk id="44" max="27" man="1"/>
    <brk id="86" max="27" man="1"/>
    <brk id="126" max="27" man="1"/>
  </rowBreaks>
  <colBreaks count="1" manualBreakCount="1">
    <brk id="28" max="1048575" man="1"/>
  </colBreaks>
</worksheet>
</file>

<file path=xl/worksheets/sheet2.xml><?xml version="1.0" encoding="utf-8"?>
<worksheet xmlns="http://schemas.openxmlformats.org/spreadsheetml/2006/main" xmlns:r="http://schemas.openxmlformats.org/officeDocument/2006/relationships">
  <dimension ref="C7:M80"/>
  <sheetViews>
    <sheetView topLeftCell="C49" workbookViewId="0">
      <selection activeCell="L19" sqref="L19"/>
    </sheetView>
  </sheetViews>
  <sheetFormatPr defaultRowHeight="12.75"/>
  <cols>
    <col min="3" max="3" width="22" customWidth="1"/>
    <col min="4" max="4" width="26.85546875" bestFit="1" customWidth="1"/>
    <col min="5" max="5" width="21.7109375" bestFit="1" customWidth="1"/>
    <col min="6" max="6" width="21.140625" customWidth="1"/>
    <col min="7" max="7" width="17.140625" customWidth="1"/>
    <col min="8" max="8" width="21.5703125" bestFit="1" customWidth="1"/>
    <col min="11" max="11" width="21.5703125" bestFit="1" customWidth="1"/>
    <col min="12" max="12" width="18.42578125" customWidth="1"/>
  </cols>
  <sheetData>
    <row r="7" spans="3:12">
      <c r="K7" s="543" t="s">
        <v>100</v>
      </c>
      <c r="L7" s="543"/>
    </row>
    <row r="8" spans="3:12" ht="15">
      <c r="C8" s="277" t="s">
        <v>85</v>
      </c>
      <c r="D8" s="277" t="s">
        <v>86</v>
      </c>
      <c r="E8" s="277" t="s">
        <v>87</v>
      </c>
      <c r="F8" s="285"/>
      <c r="K8" s="281" t="s">
        <v>90</v>
      </c>
      <c r="L8" s="282">
        <v>311.64</v>
      </c>
    </row>
    <row r="9" spans="3:12" ht="15.75">
      <c r="C9" s="275" t="s">
        <v>31</v>
      </c>
      <c r="D9" s="279">
        <v>50.03</v>
      </c>
      <c r="E9" s="274">
        <v>64.599999999999994</v>
      </c>
      <c r="F9" s="286"/>
      <c r="K9" s="281" t="s">
        <v>91</v>
      </c>
      <c r="L9" s="282">
        <v>463.56</v>
      </c>
    </row>
    <row r="10" spans="3:12" ht="15.75">
      <c r="C10" s="275" t="s">
        <v>32</v>
      </c>
      <c r="D10" s="274">
        <v>14.5</v>
      </c>
      <c r="E10" s="274">
        <v>15.7</v>
      </c>
      <c r="F10" s="286"/>
      <c r="K10" s="281" t="s">
        <v>92</v>
      </c>
      <c r="L10" s="282">
        <v>5065.4799999999996</v>
      </c>
    </row>
    <row r="11" spans="3:12" ht="15.75">
      <c r="C11" s="275" t="s">
        <v>33</v>
      </c>
      <c r="D11" s="274">
        <v>4.9000000000000004</v>
      </c>
      <c r="E11" s="274">
        <v>4.5999999999999996</v>
      </c>
      <c r="F11" s="286"/>
      <c r="K11" s="281" t="s">
        <v>93</v>
      </c>
      <c r="L11" s="282">
        <v>539.6400000000001</v>
      </c>
    </row>
    <row r="12" spans="3:12" ht="15.75">
      <c r="C12" s="275" t="s">
        <v>34</v>
      </c>
      <c r="D12" s="274">
        <v>11.72</v>
      </c>
      <c r="E12" s="274">
        <v>13</v>
      </c>
      <c r="F12" s="286"/>
      <c r="K12" s="281" t="s">
        <v>94</v>
      </c>
      <c r="L12" s="282">
        <v>1079.1600000000003</v>
      </c>
    </row>
    <row r="13" spans="3:12" ht="15.75">
      <c r="C13" s="275" t="s">
        <v>35</v>
      </c>
      <c r="D13" s="274">
        <v>18.5</v>
      </c>
      <c r="E13" s="274">
        <v>22</v>
      </c>
      <c r="F13" s="286"/>
      <c r="K13" s="281" t="s">
        <v>95</v>
      </c>
      <c r="L13" s="282">
        <v>1246.44</v>
      </c>
    </row>
    <row r="14" spans="3:12" ht="15.75">
      <c r="C14" s="275" t="s">
        <v>36</v>
      </c>
      <c r="D14" s="274">
        <v>6.3</v>
      </c>
      <c r="E14" s="274">
        <v>5.35</v>
      </c>
      <c r="F14" s="286"/>
      <c r="K14" s="281" t="s">
        <v>96</v>
      </c>
      <c r="L14" s="282">
        <v>174.83999999999995</v>
      </c>
    </row>
    <row r="15" spans="3:12" ht="15.75">
      <c r="C15" s="275" t="s">
        <v>37</v>
      </c>
      <c r="D15" s="274">
        <v>7.19</v>
      </c>
      <c r="E15" s="274">
        <v>7.3</v>
      </c>
      <c r="F15" s="286"/>
      <c r="K15" s="281" t="s">
        <v>97</v>
      </c>
      <c r="L15" s="282">
        <v>380.04000000000013</v>
      </c>
    </row>
    <row r="16" spans="3:12" ht="15.75">
      <c r="C16" s="275" t="s">
        <v>38</v>
      </c>
      <c r="D16" s="274">
        <v>10.3</v>
      </c>
      <c r="E16" s="274">
        <v>18</v>
      </c>
      <c r="F16" s="286"/>
      <c r="K16" s="281" t="s">
        <v>98</v>
      </c>
      <c r="L16" s="282">
        <v>1124.76</v>
      </c>
    </row>
    <row r="17" spans="3:12" ht="15.75">
      <c r="C17" s="275" t="s">
        <v>39</v>
      </c>
      <c r="D17" s="274">
        <v>21</v>
      </c>
      <c r="E17" s="274">
        <v>19.149999999999999</v>
      </c>
      <c r="F17" s="286"/>
      <c r="K17" s="281" t="s">
        <v>99</v>
      </c>
      <c r="L17" s="282">
        <v>3708.2699999999995</v>
      </c>
    </row>
    <row r="18" spans="3:12" ht="15.75">
      <c r="C18" s="275" t="s">
        <v>40</v>
      </c>
      <c r="D18" s="274">
        <v>27.66</v>
      </c>
      <c r="E18" s="274">
        <v>29.55</v>
      </c>
      <c r="F18" s="286"/>
      <c r="L18" s="300">
        <f>SUM(L8:L17)</f>
        <v>14093.830000000002</v>
      </c>
    </row>
    <row r="19" spans="3:12" ht="15.75">
      <c r="C19" s="275" t="s">
        <v>88</v>
      </c>
      <c r="D19" s="274">
        <f>SUM(D9:D18)</f>
        <v>172.1</v>
      </c>
      <c r="E19" s="278">
        <f>SUM(E9:E18)</f>
        <v>199.25</v>
      </c>
      <c r="F19" s="287"/>
    </row>
    <row r="22" spans="3:12">
      <c r="C22" s="277" t="s">
        <v>85</v>
      </c>
      <c r="D22" s="277" t="s">
        <v>89</v>
      </c>
      <c r="E22" s="277" t="s">
        <v>87</v>
      </c>
      <c r="F22" s="285"/>
    </row>
    <row r="23" spans="3:12" ht="15.75">
      <c r="C23" s="275" t="s">
        <v>31</v>
      </c>
      <c r="D23" s="279">
        <v>50.03</v>
      </c>
      <c r="E23" s="274">
        <v>64.599999999999994</v>
      </c>
      <c r="F23" s="286"/>
      <c r="I23" s="234">
        <v>70.900000000000006</v>
      </c>
    </row>
    <row r="24" spans="3:12" ht="15.75">
      <c r="C24" s="275" t="s">
        <v>32</v>
      </c>
      <c r="D24" s="274">
        <v>14.5</v>
      </c>
      <c r="E24" s="274">
        <v>15.7</v>
      </c>
      <c r="F24" s="286"/>
      <c r="I24" s="234">
        <v>9.1999999999999993</v>
      </c>
    </row>
    <row r="25" spans="3:12" ht="15.75">
      <c r="C25" s="275" t="s">
        <v>33</v>
      </c>
      <c r="D25" s="274">
        <v>4.9000000000000004</v>
      </c>
      <c r="E25" s="274">
        <v>4.5999999999999996</v>
      </c>
      <c r="F25" s="286"/>
      <c r="I25" s="234">
        <v>1.9</v>
      </c>
    </row>
    <row r="26" spans="3:12" ht="15.75">
      <c r="C26" s="275" t="s">
        <v>34</v>
      </c>
      <c r="D26" s="274">
        <v>11.72</v>
      </c>
      <c r="E26" s="274">
        <v>13</v>
      </c>
      <c r="F26" s="286"/>
      <c r="I26" s="234">
        <v>5.4</v>
      </c>
    </row>
    <row r="27" spans="3:12" ht="15.75">
      <c r="C27" s="275" t="s">
        <v>35</v>
      </c>
      <c r="D27" s="274">
        <v>18.5</v>
      </c>
      <c r="E27" s="274">
        <v>22</v>
      </c>
      <c r="F27" s="286"/>
      <c r="I27" s="234">
        <v>6.5</v>
      </c>
    </row>
    <row r="28" spans="3:12" ht="15.75">
      <c r="C28" s="275" t="s">
        <v>36</v>
      </c>
      <c r="D28" s="274">
        <v>6.3</v>
      </c>
      <c r="E28" s="274">
        <v>5.35</v>
      </c>
      <c r="F28" s="286"/>
      <c r="I28" s="234">
        <v>3</v>
      </c>
    </row>
    <row r="29" spans="3:12" ht="15.75">
      <c r="C29" s="275" t="s">
        <v>37</v>
      </c>
      <c r="D29" s="274">
        <v>7.19</v>
      </c>
      <c r="E29" s="274">
        <v>7.3</v>
      </c>
      <c r="F29" s="286"/>
      <c r="I29" s="234">
        <v>6.2</v>
      </c>
    </row>
    <row r="30" spans="3:12" ht="15.75">
      <c r="C30" s="275" t="s">
        <v>38</v>
      </c>
      <c r="D30" s="279">
        <v>10.3</v>
      </c>
      <c r="E30" s="274">
        <v>18</v>
      </c>
      <c r="F30" s="286"/>
      <c r="I30" s="234">
        <v>5.2</v>
      </c>
    </row>
    <row r="31" spans="3:12" ht="15.75">
      <c r="C31" s="275" t="s">
        <v>39</v>
      </c>
      <c r="D31" s="274">
        <v>21</v>
      </c>
      <c r="E31" s="274">
        <v>19.149999999999999</v>
      </c>
      <c r="F31" s="286"/>
      <c r="I31" s="234">
        <v>8.6</v>
      </c>
    </row>
    <row r="32" spans="3:12" ht="15.75">
      <c r="C32" s="275" t="s">
        <v>40</v>
      </c>
      <c r="D32" s="274">
        <v>27.66</v>
      </c>
      <c r="E32" s="274">
        <v>29.55</v>
      </c>
      <c r="F32" s="286"/>
      <c r="I32" s="234">
        <v>15.6</v>
      </c>
    </row>
    <row r="33" spans="3:13" ht="15.75">
      <c r="C33" s="275" t="s">
        <v>88</v>
      </c>
      <c r="D33" s="276">
        <f>SUM(D23:D32)</f>
        <v>172.1</v>
      </c>
      <c r="E33" s="278">
        <f>SUM(E23:E32)</f>
        <v>199.25</v>
      </c>
      <c r="F33" s="287"/>
      <c r="I33" s="280">
        <f>I23+I24+I25+I26+I27+I28+I29+I30+I31+I32</f>
        <v>132.50000000000003</v>
      </c>
    </row>
    <row r="37" spans="3:13" ht="8.25" customHeight="1"/>
    <row r="38" spans="3:13" ht="38.25" customHeight="1" thickBot="1">
      <c r="C38" s="277" t="s">
        <v>85</v>
      </c>
      <c r="D38" s="277" t="s">
        <v>101</v>
      </c>
      <c r="E38" s="288" t="s">
        <v>102</v>
      </c>
      <c r="F38" s="288" t="s">
        <v>103</v>
      </c>
      <c r="G38" s="289" t="s">
        <v>104</v>
      </c>
    </row>
    <row r="39" spans="3:13" ht="16.5" thickBot="1">
      <c r="C39" s="61" t="s">
        <v>31</v>
      </c>
      <c r="D39" s="238">
        <v>14</v>
      </c>
      <c r="E39" s="232">
        <v>12</v>
      </c>
      <c r="F39" s="234">
        <v>5.0999999999999996</v>
      </c>
      <c r="G39" s="290">
        <v>8</v>
      </c>
      <c r="L39" s="296"/>
      <c r="M39" s="297"/>
    </row>
    <row r="40" spans="3:13" ht="16.5" thickBot="1">
      <c r="C40" s="62" t="s">
        <v>32</v>
      </c>
      <c r="D40" s="233">
        <v>1.6</v>
      </c>
      <c r="E40" s="234">
        <v>2</v>
      </c>
      <c r="F40" s="234">
        <v>0.5</v>
      </c>
      <c r="G40" s="274">
        <v>1.5</v>
      </c>
      <c r="L40" s="283"/>
      <c r="M40" s="284"/>
    </row>
    <row r="41" spans="3:13" ht="16.5" thickBot="1">
      <c r="C41" s="62" t="s">
        <v>33</v>
      </c>
      <c r="D41" s="233">
        <v>0.7</v>
      </c>
      <c r="E41" s="234">
        <v>1</v>
      </c>
      <c r="F41" s="234">
        <v>0.3</v>
      </c>
      <c r="G41" s="274">
        <v>0.7</v>
      </c>
      <c r="M41" s="284"/>
    </row>
    <row r="42" spans="3:13" ht="16.5" thickBot="1">
      <c r="C42" s="62" t="s">
        <v>34</v>
      </c>
      <c r="D42" s="233">
        <v>1.6</v>
      </c>
      <c r="E42" s="234">
        <v>2</v>
      </c>
      <c r="F42" s="234">
        <v>0.5</v>
      </c>
      <c r="G42" s="274">
        <v>1.5</v>
      </c>
      <c r="L42" s="283"/>
      <c r="M42" s="284"/>
    </row>
    <row r="43" spans="3:13" ht="16.5" thickBot="1">
      <c r="C43" s="62" t="s">
        <v>35</v>
      </c>
      <c r="D43" s="233">
        <v>2.7</v>
      </c>
      <c r="E43" s="234">
        <v>3</v>
      </c>
      <c r="F43" s="234">
        <v>1.1000000000000001</v>
      </c>
      <c r="G43" s="290">
        <v>2</v>
      </c>
      <c r="L43" s="283"/>
      <c r="M43" s="284"/>
    </row>
    <row r="44" spans="3:13" ht="16.5" thickBot="1">
      <c r="C44" s="62" t="s">
        <v>36</v>
      </c>
      <c r="D44" s="233">
        <v>1.3</v>
      </c>
      <c r="E44" s="234">
        <v>2.5</v>
      </c>
      <c r="F44" s="234">
        <v>1.3</v>
      </c>
      <c r="G44" s="274">
        <v>1.2</v>
      </c>
      <c r="L44" s="283"/>
      <c r="M44" s="284"/>
    </row>
    <row r="45" spans="3:13" ht="16.5" thickBot="1">
      <c r="C45" s="62" t="s">
        <v>37</v>
      </c>
      <c r="D45" s="233">
        <v>1.6</v>
      </c>
      <c r="E45" s="234">
        <v>2</v>
      </c>
      <c r="F45" s="234">
        <v>0.4</v>
      </c>
      <c r="G45" s="274">
        <v>1.6</v>
      </c>
      <c r="L45" s="283"/>
      <c r="M45" s="284"/>
    </row>
    <row r="46" spans="3:13" ht="16.5" thickBot="1">
      <c r="C46" s="62" t="s">
        <v>38</v>
      </c>
      <c r="D46" s="233">
        <v>1.1000000000000001</v>
      </c>
      <c r="E46" s="234">
        <v>1.5</v>
      </c>
      <c r="F46" s="234">
        <v>0.2</v>
      </c>
      <c r="G46" s="274">
        <v>1.3</v>
      </c>
      <c r="L46" s="283"/>
      <c r="M46" s="284"/>
    </row>
    <row r="47" spans="3:13" ht="16.5" thickBot="1">
      <c r="C47" s="62" t="s">
        <v>39</v>
      </c>
      <c r="D47" s="235">
        <v>3.5</v>
      </c>
      <c r="E47" s="236">
        <v>3</v>
      </c>
      <c r="F47" s="234">
        <v>1.1000000000000001</v>
      </c>
      <c r="G47" s="274">
        <v>2</v>
      </c>
      <c r="L47" s="283"/>
      <c r="M47" s="284"/>
    </row>
    <row r="48" spans="3:13" ht="16.5" thickBot="1">
      <c r="C48" s="273" t="s">
        <v>40</v>
      </c>
      <c r="D48" s="235">
        <v>7</v>
      </c>
      <c r="E48" s="236">
        <v>8</v>
      </c>
      <c r="F48" s="236">
        <v>3.7</v>
      </c>
      <c r="G48" s="292">
        <v>4.3</v>
      </c>
      <c r="L48" s="283"/>
      <c r="M48" s="284"/>
    </row>
    <row r="49" spans="3:7" ht="16.5" thickBot="1">
      <c r="C49" s="291"/>
      <c r="D49" s="293">
        <v>29.338507877664505</v>
      </c>
      <c r="E49" s="294">
        <f>SUM(E39:E48)</f>
        <v>37</v>
      </c>
      <c r="F49" s="294">
        <f>SUM(F39:F48)</f>
        <v>14.2</v>
      </c>
      <c r="G49" s="295">
        <f>SUM(G39:G48)</f>
        <v>24.1</v>
      </c>
    </row>
    <row r="52" spans="3:7">
      <c r="D52" t="s">
        <v>106</v>
      </c>
      <c r="E52" t="s">
        <v>105</v>
      </c>
    </row>
    <row r="53" spans="3:7" ht="15.75">
      <c r="C53" s="275" t="s">
        <v>31</v>
      </c>
      <c r="D53">
        <v>154</v>
      </c>
      <c r="E53" s="299">
        <f>D53/11</f>
        <v>14</v>
      </c>
      <c r="F53" s="300">
        <f>D53+E53</f>
        <v>168</v>
      </c>
    </row>
    <row r="54" spans="3:7" ht="15.75">
      <c r="C54" s="275" t="s">
        <v>32</v>
      </c>
      <c r="D54">
        <v>8</v>
      </c>
      <c r="E54" s="299">
        <f t="shared" ref="E54:E62" si="0">D54/11</f>
        <v>0.72727272727272729</v>
      </c>
      <c r="F54" s="300">
        <f>D54+E54</f>
        <v>8.7272727272727266</v>
      </c>
    </row>
    <row r="55" spans="3:7" ht="15.75">
      <c r="C55" s="275" t="s">
        <v>33</v>
      </c>
      <c r="D55">
        <v>9</v>
      </c>
      <c r="E55" s="299">
        <f t="shared" si="0"/>
        <v>0.81818181818181823</v>
      </c>
      <c r="F55" s="300">
        <f t="shared" ref="F55:F62" si="1">D55+E55</f>
        <v>9.8181818181818183</v>
      </c>
    </row>
    <row r="56" spans="3:7" ht="15.75">
      <c r="C56" s="275" t="s">
        <v>34</v>
      </c>
      <c r="D56">
        <v>16</v>
      </c>
      <c r="E56" s="299">
        <f t="shared" si="0"/>
        <v>1.4545454545454546</v>
      </c>
      <c r="F56" s="300">
        <f t="shared" si="1"/>
        <v>17.454545454545453</v>
      </c>
    </row>
    <row r="57" spans="3:7" ht="15.75">
      <c r="C57" s="275" t="s">
        <v>35</v>
      </c>
      <c r="D57">
        <v>33</v>
      </c>
      <c r="E57" s="299">
        <f t="shared" si="0"/>
        <v>3</v>
      </c>
      <c r="F57" s="300">
        <f t="shared" si="1"/>
        <v>36</v>
      </c>
    </row>
    <row r="58" spans="3:7" ht="15.75">
      <c r="C58" s="275" t="s">
        <v>36</v>
      </c>
      <c r="D58">
        <v>19</v>
      </c>
      <c r="E58" s="299">
        <f t="shared" si="0"/>
        <v>1.7272727272727273</v>
      </c>
      <c r="F58" s="300">
        <f t="shared" si="1"/>
        <v>20.727272727272727</v>
      </c>
    </row>
    <row r="59" spans="3:7" ht="15.75">
      <c r="C59" s="275" t="s">
        <v>37</v>
      </c>
      <c r="D59">
        <v>30</v>
      </c>
      <c r="E59" s="299">
        <f t="shared" si="0"/>
        <v>2.7272727272727271</v>
      </c>
      <c r="F59" s="300">
        <f t="shared" si="1"/>
        <v>32.727272727272727</v>
      </c>
    </row>
    <row r="60" spans="3:7" ht="15.75">
      <c r="C60" s="275" t="s">
        <v>38</v>
      </c>
      <c r="D60">
        <v>11</v>
      </c>
      <c r="E60" s="299">
        <f t="shared" si="0"/>
        <v>1</v>
      </c>
      <c r="F60" s="300">
        <f t="shared" si="1"/>
        <v>12</v>
      </c>
    </row>
    <row r="61" spans="3:7" ht="15.75">
      <c r="C61" s="275" t="s">
        <v>39</v>
      </c>
      <c r="D61">
        <v>48</v>
      </c>
      <c r="E61" s="299">
        <f t="shared" si="0"/>
        <v>4.3636363636363633</v>
      </c>
      <c r="F61" s="300">
        <f t="shared" si="1"/>
        <v>52.36363636363636</v>
      </c>
    </row>
    <row r="62" spans="3:7" ht="15.75">
      <c r="C62" s="275" t="s">
        <v>40</v>
      </c>
      <c r="D62">
        <v>59</v>
      </c>
      <c r="E62" s="299">
        <f t="shared" si="0"/>
        <v>5.3636363636363633</v>
      </c>
      <c r="F62" s="300">
        <f t="shared" si="1"/>
        <v>64.36363636363636</v>
      </c>
    </row>
    <row r="63" spans="3:7">
      <c r="D63">
        <f>SUM(D53:D62)</f>
        <v>387</v>
      </c>
    </row>
    <row r="67" spans="4:7" ht="15.75" thickBot="1">
      <c r="D67" s="312" t="s">
        <v>109</v>
      </c>
      <c r="E67" s="313">
        <v>338.94</v>
      </c>
      <c r="F67" s="313">
        <v>2372.58</v>
      </c>
      <c r="G67">
        <f>E67*12</f>
        <v>4067.2799999999997</v>
      </c>
    </row>
    <row r="68" spans="4:7" ht="15.75" thickBot="1">
      <c r="D68" s="312" t="s">
        <v>110</v>
      </c>
      <c r="E68" s="313">
        <v>18.739999999999998</v>
      </c>
      <c r="F68" s="313">
        <v>131.18</v>
      </c>
      <c r="G68">
        <f t="shared" ref="G68:G74" si="2">E68*12</f>
        <v>224.88</v>
      </c>
    </row>
    <row r="69" spans="4:7" ht="15.75" thickBot="1">
      <c r="D69" s="312" t="s">
        <v>111</v>
      </c>
      <c r="E69" s="313">
        <v>4.09</v>
      </c>
      <c r="F69" s="313">
        <v>28.63</v>
      </c>
      <c r="G69">
        <f t="shared" si="2"/>
        <v>49.08</v>
      </c>
    </row>
    <row r="70" spans="4:7" ht="15.75" thickBot="1">
      <c r="D70" s="312" t="s">
        <v>112</v>
      </c>
      <c r="E70" s="313">
        <v>16.75</v>
      </c>
      <c r="F70" s="313">
        <v>117.25</v>
      </c>
      <c r="G70">
        <f t="shared" si="2"/>
        <v>201</v>
      </c>
    </row>
    <row r="71" spans="4:7" ht="15.75" thickBot="1">
      <c r="D71" s="312" t="s">
        <v>113</v>
      </c>
      <c r="E71" s="313">
        <v>7.33</v>
      </c>
      <c r="F71" s="313">
        <v>51.31</v>
      </c>
      <c r="G71">
        <f t="shared" si="2"/>
        <v>87.960000000000008</v>
      </c>
    </row>
    <row r="72" spans="4:7" ht="15.75" thickBot="1">
      <c r="D72" s="312" t="s">
        <v>114</v>
      </c>
      <c r="E72" s="313">
        <v>33.76</v>
      </c>
      <c r="F72" s="313">
        <v>236.32</v>
      </c>
      <c r="G72">
        <f t="shared" si="2"/>
        <v>405.12</v>
      </c>
    </row>
    <row r="73" spans="4:7" ht="15.75" thickBot="1">
      <c r="D73" s="312" t="s">
        <v>115</v>
      </c>
      <c r="E73" s="313">
        <v>14.05</v>
      </c>
      <c r="F73" s="313">
        <v>98.35</v>
      </c>
      <c r="G73">
        <f t="shared" si="2"/>
        <v>168.60000000000002</v>
      </c>
    </row>
    <row r="74" spans="4:7" ht="15.75" thickBot="1">
      <c r="D74" s="312" t="s">
        <v>116</v>
      </c>
      <c r="E74" s="313">
        <v>45.34</v>
      </c>
      <c r="F74" s="313">
        <v>317.38</v>
      </c>
      <c r="G74">
        <f t="shared" si="2"/>
        <v>544.08000000000004</v>
      </c>
    </row>
    <row r="75" spans="4:7" ht="15.75" thickBot="1">
      <c r="D75" s="312"/>
      <c r="E75" s="314">
        <v>479</v>
      </c>
      <c r="F75" s="314">
        <v>3353</v>
      </c>
      <c r="G75">
        <f>SUM(G67:G74)</f>
        <v>5748</v>
      </c>
    </row>
    <row r="80" spans="4:7">
      <c r="E80" s="298"/>
    </row>
  </sheetData>
  <mergeCells count="1">
    <mergeCell ref="K7:L7"/>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lentelė</vt:lpstr>
      <vt:lpstr>ištrinti</vt:lpstr>
      <vt:lpstr>Lapas1</vt:lpstr>
      <vt:lpstr>Lapas2</vt:lpstr>
      <vt:lpstr>Lapas3</vt:lpstr>
      <vt:lpstr>Lapas4</vt:lpstr>
      <vt:lpstr>'1 lentelė'!Print_Area</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dalnch</cp:lastModifiedBy>
  <cp:lastPrinted>2016-02-17T14:05:21Z</cp:lastPrinted>
  <dcterms:created xsi:type="dcterms:W3CDTF">2007-07-27T10:32:34Z</dcterms:created>
  <dcterms:modified xsi:type="dcterms:W3CDTF">2016-02-17T14:05:25Z</dcterms:modified>
</cp:coreProperties>
</file>