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Sheet1!$A$1:$AC$283</definedName>
  </definedNames>
  <calcPr calcId="125725"/>
</workbook>
</file>

<file path=xl/calcChain.xml><?xml version="1.0" encoding="utf-8"?>
<calcChain xmlns="http://schemas.openxmlformats.org/spreadsheetml/2006/main">
  <c r="E286" i="1"/>
  <c r="E285"/>
  <c r="O265"/>
  <c r="O264"/>
  <c r="O268"/>
  <c r="K268"/>
  <c r="O278"/>
  <c r="K278"/>
  <c r="O13"/>
  <c r="N13"/>
  <c r="Q37"/>
  <c r="N37"/>
  <c r="W274"/>
  <c r="S274"/>
  <c r="S269"/>
  <c r="U170"/>
  <c r="R170"/>
  <c r="V160"/>
  <c r="Y160"/>
  <c r="V145"/>
  <c r="V171"/>
  <c r="Y145"/>
  <c r="N184"/>
  <c r="N185"/>
  <c r="N60"/>
  <c r="N61"/>
  <c r="N11"/>
  <c r="N14"/>
  <c r="N23"/>
  <c r="N30"/>
  <c r="O211"/>
  <c r="O215"/>
  <c r="O216"/>
  <c r="O214"/>
  <c r="O184"/>
  <c r="O185"/>
  <c r="O188"/>
  <c r="G285"/>
  <c r="R35"/>
  <c r="U35"/>
  <c r="S278"/>
  <c r="O274"/>
  <c r="O271"/>
  <c r="O269"/>
  <c r="R167"/>
  <c r="U167"/>
  <c r="N167"/>
  <c r="Q153"/>
  <c r="N153"/>
  <c r="D285"/>
  <c r="N178"/>
  <c r="N181"/>
  <c r="Q167"/>
  <c r="Q35"/>
  <c r="Q39"/>
  <c r="Q50"/>
  <c r="R39"/>
  <c r="U39"/>
  <c r="N35"/>
  <c r="N50"/>
  <c r="N39"/>
  <c r="Q160"/>
  <c r="N160"/>
  <c r="Q145"/>
  <c r="N145"/>
  <c r="N171"/>
  <c r="O267"/>
  <c r="K269"/>
  <c r="W269"/>
  <c r="I285"/>
  <c r="W265"/>
  <c r="W264"/>
  <c r="J60"/>
  <c r="J61"/>
  <c r="J178"/>
  <c r="J181"/>
  <c r="J150"/>
  <c r="J171"/>
  <c r="J204"/>
  <c r="K60"/>
  <c r="K61"/>
  <c r="N17"/>
  <c r="N19"/>
  <c r="N20"/>
  <c r="N27"/>
  <c r="N29"/>
  <c r="N74"/>
  <c r="N103"/>
  <c r="N77"/>
  <c r="N81"/>
  <c r="N85"/>
  <c r="N97"/>
  <c r="N100"/>
  <c r="N106"/>
  <c r="N139"/>
  <c r="N109"/>
  <c r="N112"/>
  <c r="N117"/>
  <c r="N120"/>
  <c r="N126"/>
  <c r="N129"/>
  <c r="N132"/>
  <c r="N135"/>
  <c r="N138"/>
  <c r="O23"/>
  <c r="O30"/>
  <c r="Q27"/>
  <c r="Q29"/>
  <c r="Q30"/>
  <c r="J190"/>
  <c r="J188"/>
  <c r="J191"/>
  <c r="J184"/>
  <c r="J185"/>
  <c r="J153"/>
  <c r="J174"/>
  <c r="J175"/>
  <c r="J180"/>
  <c r="Q74"/>
  <c r="Q77"/>
  <c r="Q81"/>
  <c r="Q85"/>
  <c r="Q97"/>
  <c r="Q100"/>
  <c r="Q103"/>
  <c r="R74"/>
  <c r="R103"/>
  <c r="R77"/>
  <c r="R97"/>
  <c r="R100"/>
  <c r="R33"/>
  <c r="R50"/>
  <c r="R37"/>
  <c r="R41"/>
  <c r="R43"/>
  <c r="R45"/>
  <c r="R47"/>
  <c r="R49"/>
  <c r="R11"/>
  <c r="R14"/>
  <c r="R17"/>
  <c r="R19"/>
  <c r="R20"/>
  <c r="R23"/>
  <c r="R30"/>
  <c r="R106"/>
  <c r="R139"/>
  <c r="R114"/>
  <c r="R138"/>
  <c r="U74"/>
  <c r="U103"/>
  <c r="U77"/>
  <c r="U97"/>
  <c r="U100"/>
  <c r="U102"/>
  <c r="R102"/>
  <c r="Q155"/>
  <c r="Q170"/>
  <c r="Q171"/>
  <c r="Q192"/>
  <c r="N155"/>
  <c r="N170"/>
  <c r="N180"/>
  <c r="N188"/>
  <c r="N191"/>
  <c r="N190"/>
  <c r="I286"/>
  <c r="W267"/>
  <c r="W277"/>
  <c r="W271"/>
  <c r="W278"/>
  <c r="G286"/>
  <c r="S265"/>
  <c r="S264"/>
  <c r="S283"/>
  <c r="S267"/>
  <c r="S277"/>
  <c r="S271"/>
  <c r="O277"/>
  <c r="D286"/>
  <c r="K265"/>
  <c r="K264"/>
  <c r="K267"/>
  <c r="K274"/>
  <c r="K271"/>
  <c r="K277"/>
  <c r="K11"/>
  <c r="K14"/>
  <c r="K19"/>
  <c r="K20"/>
  <c r="K23"/>
  <c r="K27"/>
  <c r="K30"/>
  <c r="K92"/>
  <c r="K103"/>
  <c r="K184"/>
  <c r="K185"/>
  <c r="K190"/>
  <c r="K191"/>
  <c r="K225"/>
  <c r="K226"/>
  <c r="K244"/>
  <c r="M178"/>
  <c r="M180"/>
  <c r="M181"/>
  <c r="M150"/>
  <c r="M153"/>
  <c r="M171"/>
  <c r="M174"/>
  <c r="M175"/>
  <c r="M188"/>
  <c r="M191"/>
  <c r="M27"/>
  <c r="M30"/>
  <c r="M66"/>
  <c r="M103"/>
  <c r="M70"/>
  <c r="M74"/>
  <c r="M81"/>
  <c r="M85"/>
  <c r="M88"/>
  <c r="M97"/>
  <c r="M106"/>
  <c r="M139"/>
  <c r="M109"/>
  <c r="M112"/>
  <c r="M120"/>
  <c r="M122"/>
  <c r="M197"/>
  <c r="M208"/>
  <c r="M216"/>
  <c r="M200"/>
  <c r="M204"/>
  <c r="M211"/>
  <c r="M214"/>
  <c r="M215"/>
  <c r="M223"/>
  <c r="M226"/>
  <c r="M244"/>
  <c r="M225"/>
  <c r="M236"/>
  <c r="M237"/>
  <c r="N204"/>
  <c r="N208"/>
  <c r="N214"/>
  <c r="N211"/>
  <c r="N215"/>
  <c r="N225"/>
  <c r="N226"/>
  <c r="N244"/>
  <c r="O11"/>
  <c r="O14"/>
  <c r="O140"/>
  <c r="O17"/>
  <c r="O19"/>
  <c r="O20"/>
  <c r="O60"/>
  <c r="O61"/>
  <c r="O190"/>
  <c r="O191"/>
  <c r="O225"/>
  <c r="O226"/>
  <c r="O244"/>
  <c r="Q17"/>
  <c r="Q19"/>
  <c r="Q20"/>
  <c r="Q106"/>
  <c r="Q109"/>
  <c r="Q139"/>
  <c r="Q140"/>
  <c r="Q112"/>
  <c r="Q117"/>
  <c r="Q120"/>
  <c r="Q126"/>
  <c r="Q129"/>
  <c r="Q132"/>
  <c r="Q135"/>
  <c r="Q138"/>
  <c r="Q178"/>
  <c r="Q180"/>
  <c r="Q181"/>
  <c r="Q204"/>
  <c r="Q208"/>
  <c r="Q216"/>
  <c r="Q225"/>
  <c r="Q226"/>
  <c r="Q244"/>
  <c r="R53"/>
  <c r="R61"/>
  <c r="R55"/>
  <c r="R57"/>
  <c r="R145"/>
  <c r="R171"/>
  <c r="R160"/>
  <c r="R147"/>
  <c r="R155"/>
  <c r="R157"/>
  <c r="R162"/>
  <c r="R184"/>
  <c r="R185"/>
  <c r="R188"/>
  <c r="R190"/>
  <c r="R191"/>
  <c r="R207"/>
  <c r="R208"/>
  <c r="R211"/>
  <c r="R214"/>
  <c r="R215"/>
  <c r="R225"/>
  <c r="R226"/>
  <c r="R230"/>
  <c r="R237"/>
  <c r="R232"/>
  <c r="R234"/>
  <c r="R240"/>
  <c r="R242"/>
  <c r="R243"/>
  <c r="S11"/>
  <c r="S14"/>
  <c r="S17"/>
  <c r="S19"/>
  <c r="S20"/>
  <c r="S23"/>
  <c r="S30"/>
  <c r="S55"/>
  <c r="S61"/>
  <c r="S57"/>
  <c r="S184"/>
  <c r="S185"/>
  <c r="S192"/>
  <c r="S190"/>
  <c r="S191"/>
  <c r="S225"/>
  <c r="S226"/>
  <c r="S244"/>
  <c r="U17"/>
  <c r="U19"/>
  <c r="U20"/>
  <c r="U33"/>
  <c r="U50"/>
  <c r="U37"/>
  <c r="U41"/>
  <c r="U43"/>
  <c r="U45"/>
  <c r="U47"/>
  <c r="U49"/>
  <c r="U53"/>
  <c r="U61"/>
  <c r="U106"/>
  <c r="U114"/>
  <c r="U138"/>
  <c r="U139"/>
  <c r="U145"/>
  <c r="U160"/>
  <c r="U147"/>
  <c r="U171"/>
  <c r="U155"/>
  <c r="U157"/>
  <c r="U162"/>
  <c r="U188"/>
  <c r="U191"/>
  <c r="U207"/>
  <c r="U208"/>
  <c r="U216"/>
  <c r="U211"/>
  <c r="U214"/>
  <c r="U215"/>
  <c r="U225"/>
  <c r="U226"/>
  <c r="U230"/>
  <c r="U232"/>
  <c r="U234"/>
  <c r="U237"/>
  <c r="U240"/>
  <c r="U242"/>
  <c r="U243"/>
  <c r="V11"/>
  <c r="V14"/>
  <c r="V17"/>
  <c r="V19"/>
  <c r="V20"/>
  <c r="V23"/>
  <c r="V30"/>
  <c r="V33"/>
  <c r="V50"/>
  <c r="V45"/>
  <c r="V47"/>
  <c r="V49"/>
  <c r="V77"/>
  <c r="V103"/>
  <c r="V106"/>
  <c r="V139"/>
  <c r="V147"/>
  <c r="V150"/>
  <c r="V155"/>
  <c r="V157"/>
  <c r="V184"/>
  <c r="V185"/>
  <c r="V188"/>
  <c r="V190"/>
  <c r="V191"/>
  <c r="V207"/>
  <c r="V208"/>
  <c r="V211"/>
  <c r="V214"/>
  <c r="V215"/>
  <c r="V225"/>
  <c r="V226"/>
  <c r="V244"/>
  <c r="V232"/>
  <c r="V234"/>
  <c r="V237"/>
  <c r="W11"/>
  <c r="W14"/>
  <c r="W140"/>
  <c r="W245"/>
  <c r="W17"/>
  <c r="W19"/>
  <c r="W20"/>
  <c r="W23"/>
  <c r="W30"/>
  <c r="W184"/>
  <c r="W185"/>
  <c r="W192"/>
  <c r="W190"/>
  <c r="W191"/>
  <c r="W225"/>
  <c r="W226"/>
  <c r="W244"/>
  <c r="Y17"/>
  <c r="Y19"/>
  <c r="Y20"/>
  <c r="Y140"/>
  <c r="Y33"/>
  <c r="Y45"/>
  <c r="Y50"/>
  <c r="Y47"/>
  <c r="Y49"/>
  <c r="Y77"/>
  <c r="Y103"/>
  <c r="Y106"/>
  <c r="Y139"/>
  <c r="Y147"/>
  <c r="Y150"/>
  <c r="Y155"/>
  <c r="Y171"/>
  <c r="Y157"/>
  <c r="Y188"/>
  <c r="Y191"/>
  <c r="Y207"/>
  <c r="Y208"/>
  <c r="Y216"/>
  <c r="Y211"/>
  <c r="Y214"/>
  <c r="Y215"/>
  <c r="Y225"/>
  <c r="Y226"/>
  <c r="Y244"/>
  <c r="Y232"/>
  <c r="Y234"/>
  <c r="Y237"/>
  <c r="J11"/>
  <c r="J14"/>
  <c r="J19"/>
  <c r="J20"/>
  <c r="J23"/>
  <c r="J27"/>
  <c r="J30"/>
  <c r="J66"/>
  <c r="J103"/>
  <c r="J70"/>
  <c r="J74"/>
  <c r="J81"/>
  <c r="J85"/>
  <c r="J88"/>
  <c r="J92"/>
  <c r="J97"/>
  <c r="J106"/>
  <c r="J139"/>
  <c r="J109"/>
  <c r="J112"/>
  <c r="J120"/>
  <c r="J122"/>
  <c r="J197"/>
  <c r="J208"/>
  <c r="J200"/>
  <c r="J211"/>
  <c r="J215"/>
  <c r="J214"/>
  <c r="J223"/>
  <c r="J226"/>
  <c r="J244"/>
  <c r="J225"/>
  <c r="J236"/>
  <c r="J237"/>
  <c r="K112"/>
  <c r="V216"/>
  <c r="U244"/>
  <c r="U192"/>
  <c r="U140"/>
  <c r="R216"/>
  <c r="R192"/>
  <c r="N216"/>
  <c r="M192"/>
  <c r="K283"/>
  <c r="N140"/>
  <c r="J216"/>
  <c r="J140"/>
  <c r="Y192"/>
  <c r="Y245"/>
  <c r="V140"/>
  <c r="S140"/>
  <c r="S245"/>
  <c r="R244"/>
  <c r="Q245"/>
  <c r="M140"/>
  <c r="M245"/>
  <c r="K192"/>
  <c r="K140"/>
  <c r="K245"/>
  <c r="R140"/>
  <c r="R245"/>
  <c r="J192"/>
  <c r="W283"/>
  <c r="N192"/>
  <c r="O192"/>
  <c r="O245"/>
  <c r="V192"/>
  <c r="O283"/>
  <c r="V245"/>
  <c r="J245"/>
  <c r="N245"/>
  <c r="U245"/>
</calcChain>
</file>

<file path=xl/sharedStrings.xml><?xml version="1.0" encoding="utf-8"?>
<sst xmlns="http://schemas.openxmlformats.org/spreadsheetml/2006/main" count="999" uniqueCount="274">
  <si>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</si>
  <si>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</si>
  <si>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</si>
  <si>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</si>
  <si>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</si>
  <si>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</si>
  <si>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</si>
  <si>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Priemonės vykdytojo kodas</t>
  </si>
  <si>
    <t>Finansavimo šaltinis</t>
  </si>
  <si>
    <t>2014 metų išlaidų projektas</t>
  </si>
  <si>
    <t>Pasiekimo rodiklis</t>
  </si>
  <si>
    <t>Iš viso</t>
  </si>
  <si>
    <t>Išlaidoms</t>
  </si>
  <si>
    <t>Turtui įsigyti ir finansiniams įsipareigojimams vykdyti</t>
  </si>
  <si>
    <t>Pavadinimas</t>
  </si>
  <si>
    <t>Planas</t>
  </si>
  <si>
    <t>Iš jų darbo užmokesčiui</t>
  </si>
  <si>
    <t>2014 metai</t>
  </si>
  <si>
    <t>01</t>
  </si>
  <si>
    <t>Užtikrinti gyvenamosios aplinkos ir  viešųjų erdvių priežiūrą ir plėtrą</t>
  </si>
  <si>
    <t>Tvarkyti Joniškio rajono viešąsias erdves</t>
  </si>
  <si>
    <t>288712070</t>
  </si>
  <si>
    <t>SB</t>
  </si>
  <si>
    <t>02</t>
  </si>
  <si>
    <t>Iš viso uždaviniui</t>
  </si>
  <si>
    <t>Atlikti savivaldybės turto inventorizaciją</t>
  </si>
  <si>
    <t>Lietaus kanalizacijos inventorizacija</t>
  </si>
  <si>
    <t>Nekilnojamojo turto inventorizacija</t>
  </si>
  <si>
    <t>03</t>
  </si>
  <si>
    <t>Vykdyti daugiabučių namų modernizavimą</t>
  </si>
  <si>
    <t>ES</t>
  </si>
  <si>
    <t>SB(P)</t>
  </si>
  <si>
    <t xml:space="preserve">Renovuota daugiabučių namų </t>
  </si>
  <si>
    <t>Daugiabučių namų savininkų rėmimo programa</t>
  </si>
  <si>
    <t xml:space="preserve">Paremta bendrijų </t>
  </si>
  <si>
    <t>04</t>
  </si>
  <si>
    <t>Vykdyti veikiančių kapinių plėtrą</t>
  </si>
  <si>
    <t>Pošupių kaimo kapinių praplėtimo techninio projekto parengimas ir darbai</t>
  </si>
  <si>
    <t xml:space="preserve">Parengtas projektas vnt.                            Praplėstos kapinės ha      </t>
  </si>
  <si>
    <t>Rudiškių kaimo kapinių praplėtimo techninio projekto parengimas ir darbai</t>
  </si>
  <si>
    <t>Gasčiūnų kaimo kapinių praplėtimo techninio projekto parengimas ir darbai</t>
  </si>
  <si>
    <t>05</t>
  </si>
  <si>
    <t>06</t>
  </si>
  <si>
    <t>Nusausintos kapinės ha</t>
  </si>
  <si>
    <t>07</t>
  </si>
  <si>
    <t>Įrengta tvora m</t>
  </si>
  <si>
    <t>08</t>
  </si>
  <si>
    <t>Ivoškių kaimo kapinių praplėtimo techninio projekto parengimas ir darbai</t>
  </si>
  <si>
    <t>09</t>
  </si>
  <si>
    <t>Kriukų mstl. kapinių praplėtimo techninio projekto parengimas ir darbai</t>
  </si>
  <si>
    <t>Vykdyti socialinio būsto plėtrą</t>
  </si>
  <si>
    <t>Įrengta socialinių būstų</t>
  </si>
  <si>
    <t>LRVB</t>
  </si>
  <si>
    <t>Parengtas projektas vnt.</t>
  </si>
  <si>
    <t>Kepalių mokyklos antrojo aukšto pritaikymas socialiniam būstui</t>
  </si>
  <si>
    <t>Socialinio būsto įsigijimas Joniškio mieste</t>
  </si>
  <si>
    <t>12</t>
  </si>
  <si>
    <t>Modernizuoti viešųjų erdvių  infrastruktūrą</t>
  </si>
  <si>
    <t>KPPP</t>
  </si>
  <si>
    <t>SB (įnašas natūra)</t>
  </si>
  <si>
    <t>Rengti teritorijų planavimo rajono savivaldybės teritorijoje dokumentus</t>
  </si>
  <si>
    <t xml:space="preserve">Parengta planų vnt.         </t>
  </si>
  <si>
    <t xml:space="preserve">Parengtas bendrasis planas vnt.       </t>
  </si>
  <si>
    <t xml:space="preserve">Parengtas specialusis planas vnt.        </t>
  </si>
  <si>
    <t xml:space="preserve">Parengtas detalusis planas vnt.      </t>
  </si>
  <si>
    <t xml:space="preserve">Parengtas specialusis planas vnt.      </t>
  </si>
  <si>
    <r>
      <t xml:space="preserve">Funkcinės klasifikacijos kodas </t>
    </r>
    <r>
      <rPr>
        <b/>
        <sz val="10"/>
        <rFont val="Times New Roman"/>
        <family val="1"/>
      </rPr>
      <t xml:space="preserve"> </t>
    </r>
  </si>
  <si>
    <t>2015 metų išlaidų projektas</t>
  </si>
  <si>
    <t>2015 metai</t>
  </si>
  <si>
    <t xml:space="preserve">Parengtas projektas vnt.       </t>
  </si>
  <si>
    <t>Detaliųjų planų rengimas</t>
  </si>
  <si>
    <t>Žagarės miesto vandens tiekimo ir nuotekų tvarkymo infrastruktūros planavimo dokumentų rengimas</t>
  </si>
  <si>
    <t>Joniškio miesto teritorijos tarp Žiemgalių ir Viestarto detaliojo plano rengimas</t>
  </si>
  <si>
    <t>Parengtas specialusis planas vnt.</t>
  </si>
  <si>
    <t xml:space="preserve">Parengtas detalusis planas vnt. </t>
  </si>
  <si>
    <t xml:space="preserve">Parengtas specialusis planas vnt. </t>
  </si>
  <si>
    <t>Bendruomeninės infrastruktūros gerinimas Gasčiūnų kaime</t>
  </si>
  <si>
    <t>03 01</t>
  </si>
  <si>
    <t xml:space="preserve">Detaliųjų planų rengimas Joniškio rajone ir mieste </t>
  </si>
  <si>
    <t>Daugiabučių namų modernizavimas (regioninė dimensija 2011–2013 m.)</t>
  </si>
  <si>
    <t>Pagal poreikį atliekamas turto vertinimas, inventorizacija ir teisinė registracija</t>
  </si>
  <si>
    <t>Įsigyta ir įrengta socialinių būstų</t>
  </si>
  <si>
    <t xml:space="preserve">Atnaujinti sporto aikštynai vnt. </t>
  </si>
  <si>
    <t xml:space="preserve">2013 metų išlaidos </t>
  </si>
  <si>
    <t>2016 metų išlaidų projektas</t>
  </si>
  <si>
    <t>2016 metai</t>
  </si>
  <si>
    <t>Vykdyti vandentvarkos inžinerinių statinių priežiūrą ir plėtrą</t>
  </si>
  <si>
    <t xml:space="preserve">Rekonstruoti melioracijos statinius </t>
  </si>
  <si>
    <t xml:space="preserve">Joniškio II tvenkinio ant Sidabros upės būklės gerinimas </t>
  </si>
  <si>
    <t>Drenažo sistemų įrengimas ir atnaujinimas Joniškio rajono kaimo vietovėse</t>
  </si>
  <si>
    <t>Joniškio rajono Skaistgirio sen. Endriškių tvenkinio hidrotechninių statinių rekonstrukcija ir remontas</t>
  </si>
  <si>
    <t xml:space="preserve">Tvenkinio hidrotechninių statinių rekonstrukcija </t>
  </si>
  <si>
    <t xml:space="preserve">Vykdyti melioracijos statinių priežiūrą </t>
  </si>
  <si>
    <t xml:space="preserve">Gyvenviečių, kuriose atlikti darbai, skaičius </t>
  </si>
  <si>
    <t>Joniškio rajono tvenkinių hidrotechninių statinių, drenažo rinktuvų, griovių, juose esančių statinių remontas, priežiūra ir kitos paslaugos</t>
  </si>
  <si>
    <t>SB(VB)</t>
  </si>
  <si>
    <t>Iš viso tikslui</t>
  </si>
  <si>
    <t xml:space="preserve">Iš viso uždaviniui </t>
  </si>
  <si>
    <t xml:space="preserve">Iš viso tikslui </t>
  </si>
  <si>
    <t xml:space="preserve">Vykdyti kelių ir apšvietimo sistemos infrastruktūros priežiūrą ir plėtrą </t>
  </si>
  <si>
    <t xml:space="preserve">Modernizuoti ir plėsti kelių infrastruktūrą </t>
  </si>
  <si>
    <t>Joniškio rajono  Satkūnų gyvenvietės Sidabros gatvės rekonstrukcija</t>
  </si>
  <si>
    <t xml:space="preserve">Kelių priežiūros ir plėtros programos įgyvendinimas </t>
  </si>
  <si>
    <t>2,8</t>
  </si>
  <si>
    <t>3,0</t>
  </si>
  <si>
    <t>3,2</t>
  </si>
  <si>
    <t xml:space="preserve">Kurti sveiką ir darnią aplinką Joniškio rajono savivaldybės teritorijoje </t>
  </si>
  <si>
    <t xml:space="preserve">Modernizuoti ir praplėsti vandens tiekimo, vandenvalos ir nuotekų sistemas </t>
  </si>
  <si>
    <t>Paviršinio lietaus nuotekų įrengimas Joniškio mieste</t>
  </si>
  <si>
    <t>Skaistgirio miestelio naujos vandenvietės įrengimas, vandentiekio trasos nutiesimas</t>
  </si>
  <si>
    <t>Žagarės miesto vandenvietės plėtra ir vandens gerinimo įrenginių rekonstrukcija</t>
  </si>
  <si>
    <t>Vandentvarkos objektų išpirkimas</t>
  </si>
  <si>
    <t xml:space="preserve">Vandentiekio ir nuotekų trasos įrengimas Joniškio m., Geležinkelio g. </t>
  </si>
  <si>
    <t>0,3</t>
  </si>
  <si>
    <t>0,5</t>
  </si>
  <si>
    <t>0,2</t>
  </si>
  <si>
    <t xml:space="preserve">Gerinti atliekų surinkimo kokybę </t>
  </si>
  <si>
    <t>Biologiškai skaidžių atliekų kompostavimo ir didelio gabarito atliekų surinkimo aikštelių įrengimas, techninė priežiūra, administravimo ir viešinimo paslaugos</t>
  </si>
  <si>
    <t xml:space="preserve">Vandens tiekimo ir nuotekų tvarkymo sistemų renovavimas ir plėtra </t>
  </si>
  <si>
    <t>„Vandens tiekimo ir nuotekų tvarkymo infrastruktūros plėtra Žagarėje“</t>
  </si>
  <si>
    <t>„Vandens tiekimo ir nuotekų tvarkymo infrastruktūros plėtra“</t>
  </si>
  <si>
    <t>Padengtos palūkanos %</t>
  </si>
  <si>
    <t xml:space="preserve">Joniškio rajono savivaldybės aplinkos apsaugos rėmimo specialioji programa </t>
  </si>
  <si>
    <t>Joniškio rajono savivaldybės aplinkos apsaugos rėmimo specialioji programa</t>
  </si>
  <si>
    <t xml:space="preserve">Įvykdyta priemonių vnt. </t>
  </si>
  <si>
    <t>Palaikyti švarą ir tvarką Joniškio rajono savivaldybės teritorijoje, atliekant būtiniausias komunalines paslaugas</t>
  </si>
  <si>
    <t xml:space="preserve">Komunalinių atliekų tvarkymas </t>
  </si>
  <si>
    <t xml:space="preserve">Sutvarkyta komunalinių atliekų t. </t>
  </si>
  <si>
    <t>4,8</t>
  </si>
  <si>
    <t>0,4</t>
  </si>
  <si>
    <t xml:space="preserve">Jurdaičių kaimo kapinių praplėtimo techninio projekto parengimas ir darbai </t>
  </si>
  <si>
    <t xml:space="preserve">Parengtas projektas vnt.                            Praplėstos kapinės ha   </t>
  </si>
  <si>
    <t xml:space="preserve">Rekonstruoti ir plėsti apšvietimo tinklą </t>
  </si>
  <si>
    <t>Joniškio miesto gatvių ir daugiabučių gyvenamųjų namų kvartalų apšvietimo sistemos rekonstrukcija ir praplėtimas</t>
  </si>
  <si>
    <t>Joniškio ligoninės transformatorinės rekonstrukcija</t>
  </si>
  <si>
    <t xml:space="preserve">Parengtas projektas, atlikti prijungimo darbai </t>
  </si>
  <si>
    <t xml:space="preserve">Gerinti šilumos ūkio infrastruktūrą </t>
  </si>
  <si>
    <t>Parengtas planas vnt.</t>
  </si>
  <si>
    <t>Rekonstruota šilumos punktų</t>
  </si>
  <si>
    <t xml:space="preserve">Iš viso programai </t>
  </si>
  <si>
    <t xml:space="preserve">Joniškio miesto centrinės dalies aikščių rekonstrukcija. II etapas </t>
  </si>
  <si>
    <t xml:space="preserve">Rekonstruota centrinė miesto aikštė su prieigomis vnt. </t>
  </si>
  <si>
    <t>Skyriai, padaliniai, atsakingi už priemonių vykdymą</t>
  </si>
  <si>
    <t xml:space="preserve">07 Infrastruktūros skyrius </t>
  </si>
  <si>
    <t>15 Žagarės seniūnija</t>
  </si>
  <si>
    <t xml:space="preserve">23 Satkūnų seniūnija </t>
  </si>
  <si>
    <t xml:space="preserve">08 Socialinės paramos ir sveikatos skyrius </t>
  </si>
  <si>
    <t>Finansavimo šaltiniai</t>
  </si>
  <si>
    <t>2013 metų išlaidos</t>
  </si>
  <si>
    <t>2014 metų asignavimai</t>
  </si>
  <si>
    <t>2015 metų asignavimų projektas</t>
  </si>
  <si>
    <t>2016 metų asignavimų projektas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</si>
  <si>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</si>
  <si>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</si>
  <si>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Biudžetinių įstaigų pajamos </t>
    </r>
    <r>
      <rPr>
        <b/>
        <sz val="10"/>
        <rFont val="Times New Roman"/>
        <family val="1"/>
        <charset val="186"/>
      </rPr>
      <t>BIP</t>
    </r>
  </si>
  <si>
    <r>
      <t>Valstybės biudžeto specialiosios tikslinės dotacijos lėšos</t>
    </r>
    <r>
      <rPr>
        <b/>
        <sz val="10"/>
        <rFont val="Times New Roman"/>
        <family val="1"/>
        <charset val="186"/>
      </rPr>
      <t xml:space="preserve"> SB(VB)</t>
    </r>
  </si>
  <si>
    <r>
      <t xml:space="preserve">Valstybės biudžetospecialiosios tikslinės dotacijos lėšos (iš valstybės investicijų programos) </t>
    </r>
    <r>
      <rPr>
        <b/>
        <sz val="10"/>
        <rFont val="Times New Roman"/>
        <family val="1"/>
        <charset val="186"/>
      </rPr>
      <t>VIP</t>
    </r>
  </si>
  <si>
    <r>
      <t xml:space="preserve">Savivaldybės paskolos lėšos </t>
    </r>
    <r>
      <rPr>
        <b/>
        <sz val="10"/>
        <rFont val="Times New Roman"/>
        <family val="1"/>
        <charset val="186"/>
      </rPr>
      <t>SB(P)</t>
    </r>
  </si>
  <si>
    <t>KITI ŠALTINIAI, IŠ VISO: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</si>
  <si>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S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PF)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</si>
  <si>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</si>
  <si>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 privatizavimo fondo lėšos </t>
    </r>
    <r>
      <rPr>
        <b/>
        <sz val="10"/>
        <rFont val="Times New Roman"/>
        <family val="1"/>
        <charset val="186"/>
      </rPr>
      <t>V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PF)</t>
    </r>
  </si>
  <si>
    <r>
      <t xml:space="preserve">Kelių priežiūros ir plėtros programos lėšos </t>
    </r>
    <r>
      <rPr>
        <b/>
        <sz val="10"/>
        <rFont val="Times New Roman"/>
        <family val="1"/>
      </rPr>
      <t>KPPP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</si>
  <si>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</si>
  <si>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Kiti finansavimo šaltiniai </t>
    </r>
    <r>
      <rPr>
        <b/>
        <sz val="10"/>
        <rFont val="Times New Roman"/>
        <family val="1"/>
      </rPr>
      <t>Kt.</t>
    </r>
  </si>
  <si>
    <t>IŠ VISO</t>
  </si>
  <si>
    <t xml:space="preserve">06 Kanceliarijos skyrius </t>
  </si>
  <si>
    <t xml:space="preserve">05 Kultūros ir viuešųjų ryšių skyrius </t>
  </si>
  <si>
    <t>04 Finansų skyrius</t>
  </si>
  <si>
    <t>03 Ekonominės plėtros ir investicijų skyrius</t>
  </si>
  <si>
    <t>02 Buhalterinės apskaitos skyrius</t>
  </si>
  <si>
    <t>01 Architektūros ir teritorijų planavimo skyrius</t>
  </si>
  <si>
    <t xml:space="preserve">13 Žemės ūkio skyrius </t>
  </si>
  <si>
    <t>12 Ūkio skyrius</t>
  </si>
  <si>
    <t xml:space="preserve">11 Vaiko teisių apsaugos skyrius </t>
  </si>
  <si>
    <t xml:space="preserve">10 Teisės ir metrikacijos skyrius </t>
  </si>
  <si>
    <t xml:space="preserve">09 Švietimo ir sporto skyrius </t>
  </si>
  <si>
    <t xml:space="preserve"> 14 Joniškio seniūnija </t>
  </si>
  <si>
    <t xml:space="preserve">16 Skaistgirio seniūnija </t>
  </si>
  <si>
    <t xml:space="preserve">21 Rudiškių seniūnija   </t>
  </si>
  <si>
    <t xml:space="preserve">20 Kriukų seniūnija </t>
  </si>
  <si>
    <t xml:space="preserve">19 Kepalių seniūnija </t>
  </si>
  <si>
    <t xml:space="preserve">18 Gataučių seniūnija </t>
  </si>
  <si>
    <t>17 Gaižaičių seniūnija</t>
  </si>
  <si>
    <t xml:space="preserve">22 Saugėlaukio seniūnija </t>
  </si>
  <si>
    <t xml:space="preserve">Finansavimo šaltinių suvestinė </t>
  </si>
  <si>
    <t xml:space="preserve">Parengtas projektas ir praplėstos kapinės ha      </t>
  </si>
  <si>
    <t xml:space="preserve"> 2014–2016 M. PROGRAMOS ,,GYVENAMOSIOS APLINKOS KOKYBĖS GERINIMAS" STRATEGINIŲ TIKSLŲ, PROGRAMŲ, PRIEMONIŲ IR PRIEMONIŲ IŠLAIDŲ SUVESTINĖ                                                                                                                      
</t>
  </si>
  <si>
    <t xml:space="preserve">2.1. tikslas Gerinti gyvenamosios aplinkos kokybę, modernizuoti transporto infrastruktūrą, atnaujinti ir plėtoti inžinerines sistemas </t>
  </si>
  <si>
    <t xml:space="preserve">12 Gyvenamosios aplinkos kokybės gerinimas </t>
  </si>
  <si>
    <t>SB  2013</t>
  </si>
  <si>
    <t>Žemės paėmimo visuomenės poreikiams Ivoškių kapinėms praplėsti plano rengimas</t>
  </si>
  <si>
    <t>10</t>
  </si>
  <si>
    <t>11</t>
  </si>
  <si>
    <t>Joniškio rajono gyvenviečių apšvietimo tinklų projektavimas ir įrengimas</t>
  </si>
  <si>
    <t xml:space="preserve">Vandens gerinimo, geležies šalinimo sistemų įrengimas Joniškio rajono kaimo vietovėse </t>
  </si>
  <si>
    <t xml:space="preserve">Gyvenamųjų daugiabučių namų kvartalų infrastruktūros atnaujinimas Joniškio mieste </t>
  </si>
  <si>
    <t xml:space="preserve">Atnaujinta infrastruktūra, kvartalų sk. </t>
  </si>
  <si>
    <t>Žemaičių gatvės atkarpos, aikštės šalia M. Mažvydo aklagatvio ir Joniškio miesto parko pritaikymas gyventojų verslo poreikiams, kultūrinei veiklai, gyventojų laisvalaikiui (regioninė dimensija)</t>
  </si>
  <si>
    <t>Joniškio centrinės miesto  dalies patrauklumo didinimas (regioninė dimensija)</t>
  </si>
  <si>
    <t>Joniškio miesto centrinės dalies aikščių rekonstrukcija</t>
  </si>
  <si>
    <t>Žagarės miesto aikštės rekonstrukcija (regioninė dimensija)</t>
  </si>
  <si>
    <t>Žagarės miesto aikštės prieinamumo didinimas  (regioninė dimensija)</t>
  </si>
  <si>
    <t>Rekonstruotos miesto aikštės prieigos vnt.</t>
  </si>
  <si>
    <t>Kepalių seniūnijos Kirnaičių gyvenvietės kultūros namų pastato fasado kapitalinis remontas ir viešosios infrastruktūros sutvarkymas (kaimo atnaujinimas ir plėtra)</t>
  </si>
  <si>
    <t xml:space="preserve">Rekonstruotas pastatas, sutvarkyta viešoji infrastruktūra vnt. </t>
  </si>
  <si>
    <t>Bariūnų pagrindinės mokyklos pastato pritaikymas viešiesiems poreikiams (kaimo atnaujinimas ir plėtra)</t>
  </si>
  <si>
    <t xml:space="preserve">Joniškio I tvenkinio ant Sidabros upės būklės gerinimas </t>
  </si>
  <si>
    <t>2, 1, 1</t>
  </si>
  <si>
    <t xml:space="preserve">Vandens tiekimo ir nuotekų tvarkymo infrastruktūros plėtra Joniškio mieste. IV etapas </t>
  </si>
  <si>
    <t>Parengtas techninis projektas (16 gatvių)</t>
  </si>
  <si>
    <t xml:space="preserve">Viešosios paskirties statinių tvarkybai reikalingos techninės dokumentacijos rengimas </t>
  </si>
  <si>
    <t>Skaistgirio mstl. kapinių praplėtimo darbai</t>
  </si>
  <si>
    <t>Joniškio miesto naujųjų kapinių nusausinimo darbai</t>
  </si>
  <si>
    <t xml:space="preserve">Joniškio miesto liuteronų kapinių tvoros įrengimo darbai </t>
  </si>
  <si>
    <t>Joniškio ir Žagarės miestų paviršinių (lietaus) nuotekų tvarkymo specialiųjų planų rengimas</t>
  </si>
  <si>
    <t>Joniškio miesto želdynų sistemos plėtojimo ir tvarkymo specialiojo plano rengimas</t>
  </si>
  <si>
    <t>Žagarės miesto bendrojo plano rengimas</t>
  </si>
  <si>
    <t>Žemės sklypų prie esamų daugiabučių namų Joniškio mieste suformavimo detaliųjų planų rengimas</t>
  </si>
  <si>
    <t>Joniškio rajono savivaldybės seniūnijų, kaimų ir kt. gyvenamųjų vietovių ribų nustatymo specialiojo plano rengimas</t>
  </si>
  <si>
    <t>Joniškio ir Žagarės miestų gyvenamųjų vietovių teritorijų ribų keitimo specialiojo plano rengimas</t>
  </si>
  <si>
    <t>Kepalių kaimo ir Joniškio miesto vandentiekio ir nuotekų tinklų aglomeracija, techninio projekto parengimas, projekto vykdymo priežiūra, ekspertizė, rangos darbai (UAB „Joniškio vandenys“)</t>
  </si>
  <si>
    <t>12,4</t>
  </si>
  <si>
    <t>Joniškio rajono savivaldybės atsinaujinančių išteklių energijos naudojimo plėtros veiksmų plano parengimas</t>
  </si>
  <si>
    <t>Jurdaičių kaimo daugiabučių namų šilumos punktų rekonstrukcija</t>
  </si>
  <si>
    <t>Daugiabučių gyvenamųjų namų energinio naudingumo sertifikatų ir modernizavimo (atnaujinimo) investicijų planų parengimas</t>
  </si>
  <si>
    <t xml:space="preserve">Parengta investicinių planų </t>
  </si>
  <si>
    <t>Visuomeninių patalpų remontas</t>
  </si>
  <si>
    <t>03 07</t>
  </si>
  <si>
    <t>13</t>
  </si>
  <si>
    <t>35,25</t>
  </si>
  <si>
    <t>Parengtas techninis projektas vnt., praplėstos kapinės ha</t>
  </si>
  <si>
    <t xml:space="preserve">Daugiabučio gyvenamojo namo Joniškio m., Pakluonių g. (soc. būstas), projekto parengimas  </t>
  </si>
  <si>
    <t xml:space="preserve">Negyvenamųjų patalpų Kriukų ambulatorijos pastato antrame aukšte pritaikymas socialiniam būstui </t>
  </si>
  <si>
    <t xml:space="preserve">Rekonstruota aikštė vnt. </t>
  </si>
  <si>
    <t>Rekonstruotos Žemaičių g. atkarpos vnt.</t>
  </si>
  <si>
    <t xml:space="preserve">Rekonstruotas žagarės kultūros centras (pastato vidaus darbai) vnt. </t>
  </si>
  <si>
    <t xml:space="preserve">Rekonstruotas pastatas vnt. </t>
  </si>
  <si>
    <t xml:space="preserve">Parengta techninė dokumentacija vnt. </t>
  </si>
  <si>
    <t>Parengti techninės dokumentacijos komplektai vnt.</t>
  </si>
  <si>
    <t>Žemės sklypų planų, prilyginamų detaliesiems teritorijų planavimo dokumentams ir kadastrinių planų rengimas</t>
  </si>
  <si>
    <t>Techninio projekto „Mikolaičiūnų ir Kalnelio aglomeracija su Joniškio miestu“ parengimas, projekto vykdymo priežiūros paslaugos, ekspertizė ir rangos darbai</t>
  </si>
  <si>
    <t xml:space="preserve">Parengtas techninis projektas vnt., atlikta ekspertizė, vykdoma autorinė priežiūra vnt.  </t>
  </si>
  <si>
    <t>Nutiesta vandentiekio ir nuotekų tinklų km</t>
  </si>
  <si>
    <t>Nutiesta lietaus nuotekų tinklų m.</t>
  </si>
  <si>
    <t xml:space="preserve">Tehcninio projekto parengimas vnt., projekto vykdymo priežiūros paslaugos ir ekspertizės atlikimo paslaugos vnt. </t>
  </si>
  <si>
    <t xml:space="preserve">Išpirkta vandentiekio ir nuotekų trasa km </t>
  </si>
  <si>
    <t xml:space="preserve">Parengtas techninis projektas vnt. </t>
  </si>
  <si>
    <t xml:space="preserve">Sistemos įrengimas vnt. </t>
  </si>
  <si>
    <t>Švaros ir tvarkos palaikymas Joniškio rajono savivaldybės teritorijoje. Gyvūnų gerovės poreikių tenkinimas</t>
  </si>
  <si>
    <t xml:space="preserve">Atliktas viešinimas vnt. </t>
  </si>
  <si>
    <t xml:space="preserve">Konteinerių šunų ekskrementams ir kt. įrangos pirkimo, įrengimo, remonto ir priežiūros darbai. Nupirkta: konteinerių šunų ekskrementams vnt., informacinis ženklas vnt. Įrengta šunų vedžiojimo aikštelė vnt. 
</t>
  </si>
  <si>
    <t>Tvenkinio būklės gerinimas vnt</t>
  </si>
  <si>
    <t xml:space="preserve">Drenažo rinktuvų remontas km.  </t>
  </si>
  <si>
    <t xml:space="preserve">Paviršinio vandens, susikaupusio rajono gyvenvietėse ir miestuose, nuleidimo darbai </t>
  </si>
  <si>
    <t>Tvenkinių remontas vnt.</t>
  </si>
  <si>
    <t>Griovių remontas ir priežiūra km.</t>
  </si>
  <si>
    <t>Tiltų remontas vnt.</t>
  </si>
  <si>
    <t xml:space="preserve">Rekonstruota gatvių km </t>
  </si>
  <si>
    <t>Rekonstruota gatvių ir suremontuota šaligatvių km</t>
  </si>
  <si>
    <t xml:space="preserve">Parengta projektų vnt. Apšvietimo sistemos rekonstrukcija (Livonijos g., Vilniaus g.) km  </t>
  </si>
  <si>
    <t>Gyvenvietės, kuriose įrengti apšvietimo tinklai vnt.</t>
  </si>
  <si>
    <t xml:space="preserve">Parengtas projektas vnt., atlikta rekonstrukcija vnt. </t>
  </si>
  <si>
    <t>Savivaldybės pastato Joniškyje, Vilniaus g. 47C, elektros prijungimo prie AB LESTO skirstomųjų tinklų projekto parengimas</t>
  </si>
  <si>
    <t>Nutiesta tinklų km.</t>
  </si>
  <si>
    <t>Žagarės vandens tiekimo ir nuotekų tvarkymo infrastruktūros plėtra, II etapas, Žiurių k. ir Žagarės aglomeracija, „Žvelgaičių k. ir Žagarės aglomeracija</t>
  </si>
  <si>
    <t>Atlikti I ir II etapų darbai</t>
  </si>
  <si>
    <t xml:space="preserve">Atlikta techninio projekto korekcija vnt. ir atlikta ekspertizė vnt., pastatyta vandenvietė </t>
  </si>
  <si>
    <t>4,5</t>
  </si>
  <si>
    <t xml:space="preserve">Linkaičių bibliotekos, medicinos punkto ir kaimo bendruomenės pastato šildymo sistemos tvarkymas </t>
  </si>
  <si>
    <t>VIP</t>
  </si>
  <si>
    <t xml:space="preserve">Visuomeninės paskirties patalpų pirkimas </t>
  </si>
  <si>
    <t xml:space="preserve">Patalpų Pošupių kaime pirkimas (Pošupių kaimo bendruomenei) </t>
  </si>
  <si>
    <t xml:space="preserve">Beglobių gyvūnų skaičius </t>
  </si>
</sst>
</file>

<file path=xl/styles.xml><?xml version="1.0" encoding="utf-8"?>
<styleSheet xmlns="http://schemas.openxmlformats.org/spreadsheetml/2006/main">
  <numFmts count="2">
    <numFmt numFmtId="172" formatCode="0.0"/>
    <numFmt numFmtId="174" formatCode="#,##0.0"/>
  </numFmts>
  <fonts count="18"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86"/>
    </font>
    <font>
      <sz val="10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9"/>
      <name val="Times New Roman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86"/>
    </font>
    <font>
      <b/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5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73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0" fillId="0" borderId="0" xfId="0" applyFill="1"/>
    <xf numFmtId="0" fontId="4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6" fillId="0" borderId="2" xfId="0" applyFont="1" applyBorder="1" applyAlignment="1">
      <alignment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49" fontId="2" fillId="3" borderId="3" xfId="0" applyNumberFormat="1" applyFont="1" applyFill="1" applyBorder="1" applyAlignment="1">
      <alignment horizontal="center" vertical="top"/>
    </xf>
    <xf numFmtId="49" fontId="2" fillId="4" borderId="4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49" fontId="2" fillId="3" borderId="7" xfId="0" applyNumberFormat="1" applyFont="1" applyFill="1" applyBorder="1" applyAlignment="1">
      <alignment horizontal="center" vertical="top"/>
    </xf>
    <xf numFmtId="49" fontId="2" fillId="3" borderId="8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2" borderId="9" xfId="0" applyFont="1" applyFill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49" fontId="2" fillId="4" borderId="14" xfId="0" applyNumberFormat="1" applyFont="1" applyFill="1" applyBorder="1" applyAlignment="1">
      <alignment horizontal="center" vertical="top"/>
    </xf>
    <xf numFmtId="49" fontId="2" fillId="3" borderId="15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2" fillId="3" borderId="19" xfId="0" applyNumberFormat="1" applyFont="1" applyFill="1" applyBorder="1" applyAlignment="1">
      <alignment horizontal="center" vertical="top"/>
    </xf>
    <xf numFmtId="49" fontId="2" fillId="4" borderId="20" xfId="0" applyNumberFormat="1" applyFont="1" applyFill="1" applyBorder="1" applyAlignment="1">
      <alignment horizontal="center" vertical="top"/>
    </xf>
    <xf numFmtId="0" fontId="2" fillId="5" borderId="16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2" fillId="5" borderId="16" xfId="0" applyFont="1" applyFill="1" applyBorder="1" applyAlignment="1">
      <alignment horizontal="center" vertical="top" wrapText="1"/>
    </xf>
    <xf numFmtId="0" fontId="3" fillId="5" borderId="24" xfId="0" applyFont="1" applyFill="1" applyBorder="1" applyAlignment="1">
      <alignment horizontal="center" vertical="top" wrapText="1"/>
    </xf>
    <xf numFmtId="0" fontId="0" fillId="6" borderId="0" xfId="0" applyFill="1"/>
    <xf numFmtId="0" fontId="2" fillId="5" borderId="2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8" xfId="0" applyFont="1" applyFill="1" applyBorder="1" applyAlignment="1">
      <alignment horizontal="center" vertical="top" wrapText="1"/>
    </xf>
    <xf numFmtId="0" fontId="3" fillId="5" borderId="28" xfId="0" applyFont="1" applyFill="1" applyBorder="1" applyAlignment="1">
      <alignment horizontal="center" vertical="top" wrapText="1"/>
    </xf>
    <xf numFmtId="0" fontId="2" fillId="5" borderId="28" xfId="0" applyFont="1" applyFill="1" applyBorder="1" applyAlignment="1">
      <alignment horizontal="center" vertical="top" wrapText="1"/>
    </xf>
    <xf numFmtId="0" fontId="6" fillId="2" borderId="30" xfId="0" applyFont="1" applyFill="1" applyBorder="1" applyAlignment="1">
      <alignment horizontal="center" vertical="top"/>
    </xf>
    <xf numFmtId="0" fontId="6" fillId="2" borderId="31" xfId="0" applyFont="1" applyFill="1" applyBorder="1" applyAlignment="1">
      <alignment horizontal="center" vertical="top"/>
    </xf>
    <xf numFmtId="0" fontId="4" fillId="0" borderId="32" xfId="0" applyFont="1" applyBorder="1" applyAlignment="1">
      <alignment vertical="top"/>
    </xf>
    <xf numFmtId="0" fontId="6" fillId="0" borderId="3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" fontId="6" fillId="0" borderId="34" xfId="0" applyNumberFormat="1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3" fillId="5" borderId="16" xfId="0" applyFont="1" applyFill="1" applyBorder="1" applyAlignment="1">
      <alignment horizontal="center" vertical="top"/>
    </xf>
    <xf numFmtId="4" fontId="3" fillId="5" borderId="36" xfId="0" applyNumberFormat="1" applyFont="1" applyFill="1" applyBorder="1" applyAlignment="1">
      <alignment horizontal="center" vertical="top"/>
    </xf>
    <xf numFmtId="4" fontId="6" fillId="0" borderId="37" xfId="0" applyNumberFormat="1" applyFont="1" applyBorder="1" applyAlignment="1">
      <alignment horizontal="center" vertical="top"/>
    </xf>
    <xf numFmtId="0" fontId="6" fillId="3" borderId="38" xfId="0" applyFont="1" applyFill="1" applyBorder="1" applyAlignment="1">
      <alignment vertical="top" wrapText="1"/>
    </xf>
    <xf numFmtId="0" fontId="6" fillId="3" borderId="39" xfId="0" applyFont="1" applyFill="1" applyBorder="1" applyAlignment="1">
      <alignment vertical="top" wrapText="1"/>
    </xf>
    <xf numFmtId="0" fontId="6" fillId="3" borderId="40" xfId="0" applyFont="1" applyFill="1" applyBorder="1" applyAlignment="1">
      <alignment vertical="top" wrapText="1"/>
    </xf>
    <xf numFmtId="4" fontId="6" fillId="0" borderId="41" xfId="0" applyNumberFormat="1" applyFont="1" applyBorder="1" applyAlignment="1">
      <alignment horizontal="center" vertical="top"/>
    </xf>
    <xf numFmtId="49" fontId="2" fillId="4" borderId="4" xfId="0" applyNumberFormat="1" applyFont="1" applyFill="1" applyBorder="1" applyAlignment="1">
      <alignment horizontal="right" vertical="top"/>
    </xf>
    <xf numFmtId="49" fontId="3" fillId="4" borderId="42" xfId="0" applyNumberFormat="1" applyFont="1" applyFill="1" applyBorder="1" applyAlignment="1">
      <alignment horizontal="center" vertical="top"/>
    </xf>
    <xf numFmtId="0" fontId="7" fillId="0" borderId="43" xfId="0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 wrapText="1"/>
    </xf>
    <xf numFmtId="2" fontId="2" fillId="5" borderId="16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horizontal="right" vertical="top"/>
    </xf>
    <xf numFmtId="2" fontId="6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174" fontId="7" fillId="0" borderId="44" xfId="0" applyNumberFormat="1" applyFont="1" applyFill="1" applyBorder="1" applyAlignment="1">
      <alignment horizontal="center" vertical="center"/>
    </xf>
    <xf numFmtId="174" fontId="7" fillId="0" borderId="35" xfId="0" applyNumberFormat="1" applyFont="1" applyFill="1" applyBorder="1" applyAlignment="1">
      <alignment horizontal="center" vertical="center"/>
    </xf>
    <xf numFmtId="174" fontId="2" fillId="0" borderId="35" xfId="0" applyNumberFormat="1" applyFont="1" applyFill="1" applyBorder="1" applyAlignment="1">
      <alignment horizontal="center" vertical="top"/>
    </xf>
    <xf numFmtId="174" fontId="6" fillId="0" borderId="45" xfId="0" applyNumberFormat="1" applyFont="1" applyFill="1" applyBorder="1" applyAlignment="1">
      <alignment horizontal="center" vertical="top"/>
    </xf>
    <xf numFmtId="174" fontId="7" fillId="5" borderId="44" xfId="0" applyNumberFormat="1" applyFont="1" applyFill="1" applyBorder="1" applyAlignment="1">
      <alignment horizontal="center" vertical="center"/>
    </xf>
    <xf numFmtId="174" fontId="7" fillId="5" borderId="35" xfId="0" applyNumberFormat="1" applyFont="1" applyFill="1" applyBorder="1" applyAlignment="1">
      <alignment horizontal="center" vertical="center"/>
    </xf>
    <xf numFmtId="174" fontId="7" fillId="5" borderId="46" xfId="0" applyNumberFormat="1" applyFont="1" applyFill="1" applyBorder="1" applyAlignment="1">
      <alignment horizontal="center" vertical="center"/>
    </xf>
    <xf numFmtId="174" fontId="6" fillId="0" borderId="44" xfId="0" applyNumberFormat="1" applyFont="1" applyFill="1" applyBorder="1" applyAlignment="1">
      <alignment horizontal="center" vertical="top"/>
    </xf>
    <xf numFmtId="174" fontId="6" fillId="0" borderId="35" xfId="0" applyNumberFormat="1" applyFont="1" applyFill="1" applyBorder="1" applyAlignment="1">
      <alignment horizontal="center" vertical="top"/>
    </xf>
    <xf numFmtId="174" fontId="6" fillId="0" borderId="46" xfId="0" applyNumberFormat="1" applyFont="1" applyFill="1" applyBorder="1" applyAlignment="1">
      <alignment horizontal="center" vertical="top"/>
    </xf>
    <xf numFmtId="174" fontId="6" fillId="0" borderId="47" xfId="0" applyNumberFormat="1" applyFont="1" applyFill="1" applyBorder="1" applyAlignment="1">
      <alignment horizontal="center" vertical="center"/>
    </xf>
    <xf numFmtId="174" fontId="2" fillId="0" borderId="33" xfId="0" applyNumberFormat="1" applyFont="1" applyFill="1" applyBorder="1" applyAlignment="1">
      <alignment horizontal="center" vertical="center"/>
    </xf>
    <xf numFmtId="174" fontId="2" fillId="0" borderId="33" xfId="0" applyNumberFormat="1" applyFont="1" applyFill="1" applyBorder="1" applyAlignment="1">
      <alignment horizontal="center" vertical="top"/>
    </xf>
    <xf numFmtId="174" fontId="2" fillId="5" borderId="33" xfId="0" applyNumberFormat="1" applyFont="1" applyFill="1" applyBorder="1" applyAlignment="1">
      <alignment horizontal="center" vertical="center"/>
    </xf>
    <xf numFmtId="174" fontId="6" fillId="0" borderId="47" xfId="0" applyNumberFormat="1" applyFont="1" applyFill="1" applyBorder="1" applyAlignment="1">
      <alignment horizontal="center" vertical="top"/>
    </xf>
    <xf numFmtId="174" fontId="2" fillId="0" borderId="48" xfId="0" applyNumberFormat="1" applyFont="1" applyFill="1" applyBorder="1" applyAlignment="1">
      <alignment horizontal="center" vertical="top"/>
    </xf>
    <xf numFmtId="174" fontId="6" fillId="5" borderId="44" xfId="0" applyNumberFormat="1" applyFont="1" applyFill="1" applyBorder="1" applyAlignment="1">
      <alignment horizontal="center" vertical="top"/>
    </xf>
    <xf numFmtId="174" fontId="6" fillId="5" borderId="35" xfId="0" applyNumberFormat="1" applyFont="1" applyFill="1" applyBorder="1" applyAlignment="1">
      <alignment horizontal="center" vertical="top"/>
    </xf>
    <xf numFmtId="174" fontId="2" fillId="5" borderId="35" xfId="0" applyNumberFormat="1" applyFont="1" applyFill="1" applyBorder="1" applyAlignment="1">
      <alignment horizontal="center" vertical="top"/>
    </xf>
    <xf numFmtId="174" fontId="6" fillId="5" borderId="46" xfId="0" applyNumberFormat="1" applyFont="1" applyFill="1" applyBorder="1" applyAlignment="1">
      <alignment horizontal="center" vertical="top"/>
    </xf>
    <xf numFmtId="174" fontId="7" fillId="0" borderId="46" xfId="0" applyNumberFormat="1" applyFont="1" applyFill="1" applyBorder="1" applyAlignment="1">
      <alignment horizontal="center" vertical="center"/>
    </xf>
    <xf numFmtId="174" fontId="6" fillId="5" borderId="47" xfId="0" applyNumberFormat="1" applyFont="1" applyFill="1" applyBorder="1" applyAlignment="1">
      <alignment horizontal="center" vertical="top"/>
    </xf>
    <xf numFmtId="174" fontId="6" fillId="5" borderId="33" xfId="0" applyNumberFormat="1" applyFont="1" applyFill="1" applyBorder="1" applyAlignment="1">
      <alignment horizontal="center" vertical="top"/>
    </xf>
    <xf numFmtId="174" fontId="2" fillId="5" borderId="33" xfId="0" applyNumberFormat="1" applyFont="1" applyFill="1" applyBorder="1" applyAlignment="1">
      <alignment horizontal="center" vertical="top"/>
    </xf>
    <xf numFmtId="174" fontId="6" fillId="5" borderId="48" xfId="0" applyNumberFormat="1" applyFont="1" applyFill="1" applyBorder="1" applyAlignment="1">
      <alignment horizontal="center" vertical="top"/>
    </xf>
    <xf numFmtId="174" fontId="3" fillId="5" borderId="49" xfId="0" applyNumberFormat="1" applyFont="1" applyFill="1" applyBorder="1" applyAlignment="1">
      <alignment horizontal="center" vertical="top"/>
    </xf>
    <xf numFmtId="174" fontId="6" fillId="0" borderId="50" xfId="0" applyNumberFormat="1" applyFont="1" applyFill="1" applyBorder="1" applyAlignment="1">
      <alignment horizontal="center" vertical="top"/>
    </xf>
    <xf numFmtId="174" fontId="6" fillId="0" borderId="34" xfId="0" applyNumberFormat="1" applyFont="1" applyFill="1" applyBorder="1" applyAlignment="1">
      <alignment horizontal="center" vertical="center"/>
    </xf>
    <xf numFmtId="174" fontId="3" fillId="5" borderId="2" xfId="0" applyNumberFormat="1" applyFont="1" applyFill="1" applyBorder="1" applyAlignment="1">
      <alignment horizontal="center" vertical="top"/>
    </xf>
    <xf numFmtId="174" fontId="3" fillId="5" borderId="51" xfId="0" applyNumberFormat="1" applyFont="1" applyFill="1" applyBorder="1" applyAlignment="1">
      <alignment horizontal="center" vertical="top"/>
    </xf>
    <xf numFmtId="172" fontId="6" fillId="0" borderId="37" xfId="0" applyNumberFormat="1" applyFont="1" applyFill="1" applyBorder="1" applyAlignment="1">
      <alignment horizontal="center" vertical="top" wrapText="1"/>
    </xf>
    <xf numFmtId="172" fontId="6" fillId="0" borderId="35" xfId="0" applyNumberFormat="1" applyFont="1" applyFill="1" applyBorder="1" applyAlignment="1">
      <alignment horizontal="center" vertical="top" wrapText="1"/>
    </xf>
    <xf numFmtId="172" fontId="6" fillId="0" borderId="46" xfId="0" applyNumberFormat="1" applyFont="1" applyFill="1" applyBorder="1" applyAlignment="1">
      <alignment horizontal="center" vertical="top" wrapText="1"/>
    </xf>
    <xf numFmtId="172" fontId="6" fillId="5" borderId="44" xfId="0" applyNumberFormat="1" applyFont="1" applyFill="1" applyBorder="1" applyAlignment="1">
      <alignment horizontal="center" vertical="top" wrapText="1"/>
    </xf>
    <xf numFmtId="172" fontId="6" fillId="5" borderId="35" xfId="0" applyNumberFormat="1" applyFont="1" applyFill="1" applyBorder="1" applyAlignment="1">
      <alignment horizontal="center" vertical="top" wrapText="1"/>
    </xf>
    <xf numFmtId="172" fontId="6" fillId="5" borderId="46" xfId="0" applyNumberFormat="1" applyFont="1" applyFill="1" applyBorder="1" applyAlignment="1">
      <alignment horizontal="center" vertical="top" wrapText="1"/>
    </xf>
    <xf numFmtId="172" fontId="6" fillId="0" borderId="44" xfId="0" applyNumberFormat="1" applyFont="1" applyFill="1" applyBorder="1" applyAlignment="1">
      <alignment horizontal="center" vertical="top" wrapText="1"/>
    </xf>
    <xf numFmtId="172" fontId="2" fillId="5" borderId="36" xfId="0" applyNumberFormat="1" applyFont="1" applyFill="1" applyBorder="1" applyAlignment="1">
      <alignment horizontal="center" vertical="top"/>
    </xf>
    <xf numFmtId="172" fontId="2" fillId="5" borderId="49" xfId="0" applyNumberFormat="1" applyFont="1" applyFill="1" applyBorder="1" applyAlignment="1">
      <alignment horizontal="center" vertical="top"/>
    </xf>
    <xf numFmtId="172" fontId="2" fillId="5" borderId="2" xfId="0" applyNumberFormat="1" applyFont="1" applyFill="1" applyBorder="1" applyAlignment="1">
      <alignment horizontal="center" vertical="top"/>
    </xf>
    <xf numFmtId="172" fontId="2" fillId="5" borderId="51" xfId="0" applyNumberFormat="1" applyFont="1" applyFill="1" applyBorder="1" applyAlignment="1">
      <alignment horizontal="center" vertical="top"/>
    </xf>
    <xf numFmtId="172" fontId="6" fillId="2" borderId="44" xfId="0" applyNumberFormat="1" applyFont="1" applyFill="1" applyBorder="1" applyAlignment="1">
      <alignment horizontal="center" vertical="center"/>
    </xf>
    <xf numFmtId="172" fontId="6" fillId="2" borderId="35" xfId="0" applyNumberFormat="1" applyFont="1" applyFill="1" applyBorder="1" applyAlignment="1">
      <alignment horizontal="center" vertical="center"/>
    </xf>
    <xf numFmtId="172" fontId="6" fillId="2" borderId="46" xfId="0" applyNumberFormat="1" applyFont="1" applyFill="1" applyBorder="1" applyAlignment="1">
      <alignment horizontal="center" vertical="center"/>
    </xf>
    <xf numFmtId="172" fontId="6" fillId="5" borderId="37" xfId="0" applyNumberFormat="1" applyFont="1" applyFill="1" applyBorder="1" applyAlignment="1">
      <alignment horizontal="center" vertical="center"/>
    </xf>
    <xf numFmtId="172" fontId="6" fillId="5" borderId="35" xfId="0" applyNumberFormat="1" applyFont="1" applyFill="1" applyBorder="1" applyAlignment="1">
      <alignment horizontal="center" vertical="center"/>
    </xf>
    <xf numFmtId="172" fontId="6" fillId="5" borderId="45" xfId="0" applyNumberFormat="1" applyFont="1" applyFill="1" applyBorder="1" applyAlignment="1">
      <alignment horizontal="center" vertical="center"/>
    </xf>
    <xf numFmtId="172" fontId="6" fillId="0" borderId="44" xfId="0" applyNumberFormat="1" applyFont="1" applyBorder="1" applyAlignment="1">
      <alignment horizontal="center" vertical="center"/>
    </xf>
    <xf numFmtId="172" fontId="6" fillId="0" borderId="35" xfId="0" applyNumberFormat="1" applyFont="1" applyBorder="1" applyAlignment="1">
      <alignment horizontal="center" vertical="center"/>
    </xf>
    <xf numFmtId="172" fontId="6" fillId="0" borderId="45" xfId="0" applyNumberFormat="1" applyFont="1" applyBorder="1" applyAlignment="1">
      <alignment horizontal="center"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5" borderId="12" xfId="0" applyNumberFormat="1" applyFont="1" applyFill="1" applyBorder="1" applyAlignment="1">
      <alignment horizontal="center" vertical="center"/>
    </xf>
    <xf numFmtId="172" fontId="6" fillId="5" borderId="13" xfId="0" applyNumberFormat="1" applyFont="1" applyFill="1" applyBorder="1" applyAlignment="1">
      <alignment horizontal="center" vertical="center"/>
    </xf>
    <xf numFmtId="172" fontId="6" fillId="5" borderId="50" xfId="0" applyNumberFormat="1" applyFont="1" applyFill="1" applyBorder="1" applyAlignment="1">
      <alignment horizontal="center" vertical="center"/>
    </xf>
    <xf numFmtId="172" fontId="6" fillId="0" borderId="52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172" fontId="6" fillId="0" borderId="42" xfId="0" applyNumberFormat="1" applyFont="1" applyBorder="1" applyAlignment="1">
      <alignment horizontal="center" vertical="center"/>
    </xf>
    <xf numFmtId="172" fontId="6" fillId="0" borderId="54" xfId="0" applyNumberFormat="1" applyFont="1" applyFill="1" applyBorder="1" applyAlignment="1">
      <alignment horizontal="center" vertical="center"/>
    </xf>
    <xf numFmtId="172" fontId="6" fillId="0" borderId="55" xfId="0" applyNumberFormat="1" applyFont="1" applyFill="1" applyBorder="1" applyAlignment="1">
      <alignment horizontal="center" vertical="center"/>
    </xf>
    <xf numFmtId="172" fontId="6" fillId="0" borderId="56" xfId="0" applyNumberFormat="1" applyFont="1" applyFill="1" applyBorder="1" applyAlignment="1">
      <alignment horizontal="center" vertical="center"/>
    </xf>
    <xf numFmtId="172" fontId="6" fillId="5" borderId="57" xfId="0" applyNumberFormat="1" applyFont="1" applyFill="1" applyBorder="1" applyAlignment="1">
      <alignment horizontal="center" vertical="center"/>
    </xf>
    <xf numFmtId="172" fontId="6" fillId="5" borderId="55" xfId="0" applyNumberFormat="1" applyFont="1" applyFill="1" applyBorder="1" applyAlignment="1">
      <alignment horizontal="center" vertical="center"/>
    </xf>
    <xf numFmtId="172" fontId="6" fillId="5" borderId="42" xfId="0" applyNumberFormat="1" applyFont="1" applyFill="1" applyBorder="1" applyAlignment="1">
      <alignment horizontal="center" vertical="center"/>
    </xf>
    <xf numFmtId="172" fontId="6" fillId="0" borderId="58" xfId="0" applyNumberFormat="1" applyFont="1" applyFill="1" applyBorder="1" applyAlignment="1">
      <alignment horizontal="center" vertical="center"/>
    </xf>
    <xf numFmtId="172" fontId="2" fillId="5" borderId="49" xfId="0" applyNumberFormat="1" applyFont="1" applyFill="1" applyBorder="1" applyAlignment="1">
      <alignment horizontal="center" vertical="center"/>
    </xf>
    <xf numFmtId="172" fontId="2" fillId="5" borderId="36" xfId="0" applyNumberFormat="1" applyFont="1" applyFill="1" applyBorder="1" applyAlignment="1">
      <alignment horizontal="center" vertical="center"/>
    </xf>
    <xf numFmtId="172" fontId="2" fillId="4" borderId="59" xfId="0" applyNumberFormat="1" applyFont="1" applyFill="1" applyBorder="1" applyAlignment="1">
      <alignment horizontal="center" vertical="top"/>
    </xf>
    <xf numFmtId="172" fontId="6" fillId="5" borderId="48" xfId="0" applyNumberFormat="1" applyFont="1" applyFill="1" applyBorder="1" applyAlignment="1">
      <alignment horizontal="center" vertical="center"/>
    </xf>
    <xf numFmtId="172" fontId="6" fillId="2" borderId="48" xfId="0" applyNumberFormat="1" applyFont="1" applyFill="1" applyBorder="1" applyAlignment="1">
      <alignment horizontal="center" vertical="center"/>
    </xf>
    <xf numFmtId="172" fontId="2" fillId="5" borderId="57" xfId="0" applyNumberFormat="1" applyFont="1" applyFill="1" applyBorder="1" applyAlignment="1">
      <alignment horizontal="center" vertical="top"/>
    </xf>
    <xf numFmtId="172" fontId="7" fillId="0" borderId="35" xfId="0" applyNumberFormat="1" applyFont="1" applyFill="1" applyBorder="1" applyAlignment="1">
      <alignment horizontal="center" vertical="top"/>
    </xf>
    <xf numFmtId="172" fontId="7" fillId="5" borderId="35" xfId="0" applyNumberFormat="1" applyFont="1" applyFill="1" applyBorder="1" applyAlignment="1">
      <alignment horizontal="center" vertical="top"/>
    </xf>
    <xf numFmtId="172" fontId="7" fillId="0" borderId="33" xfId="0" applyNumberFormat="1" applyFont="1" applyFill="1" applyBorder="1" applyAlignment="1">
      <alignment horizontal="center" vertical="top"/>
    </xf>
    <xf numFmtId="172" fontId="7" fillId="5" borderId="33" xfId="0" applyNumberFormat="1" applyFont="1" applyFill="1" applyBorder="1" applyAlignment="1">
      <alignment horizontal="center" vertical="top"/>
    </xf>
    <xf numFmtId="172" fontId="6" fillId="0" borderId="50" xfId="0" applyNumberFormat="1" applyFont="1" applyFill="1" applyBorder="1" applyAlignment="1">
      <alignment horizontal="center" vertical="top" wrapText="1"/>
    </xf>
    <xf numFmtId="172" fontId="6" fillId="5" borderId="50" xfId="0" applyNumberFormat="1" applyFont="1" applyFill="1" applyBorder="1" applyAlignment="1">
      <alignment horizontal="center" vertical="top" wrapText="1"/>
    </xf>
    <xf numFmtId="172" fontId="7" fillId="0" borderId="47" xfId="0" applyNumberFormat="1" applyFont="1" applyFill="1" applyBorder="1" applyAlignment="1">
      <alignment horizontal="center" vertical="top"/>
    </xf>
    <xf numFmtId="172" fontId="7" fillId="0" borderId="48" xfId="0" applyNumberFormat="1" applyFont="1" applyFill="1" applyBorder="1" applyAlignment="1">
      <alignment horizontal="center" vertical="top"/>
    </xf>
    <xf numFmtId="172" fontId="6" fillId="0" borderId="41" xfId="0" applyNumberFormat="1" applyFont="1" applyFill="1" applyBorder="1" applyAlignment="1">
      <alignment horizontal="center" vertical="top" wrapText="1"/>
    </xf>
    <xf numFmtId="172" fontId="6" fillId="0" borderId="60" xfId="0" applyNumberFormat="1" applyFont="1" applyFill="1" applyBorder="1" applyAlignment="1">
      <alignment horizontal="center" vertical="top" wrapText="1"/>
    </xf>
    <xf numFmtId="172" fontId="6" fillId="0" borderId="61" xfId="0" applyNumberFormat="1" applyFont="1" applyFill="1" applyBorder="1" applyAlignment="1">
      <alignment horizontal="center" vertical="top" wrapText="1"/>
    </xf>
    <xf numFmtId="172" fontId="6" fillId="5" borderId="62" xfId="0" applyNumberFormat="1" applyFont="1" applyFill="1" applyBorder="1" applyAlignment="1">
      <alignment horizontal="center" vertical="top" wrapText="1"/>
    </xf>
    <xf numFmtId="172" fontId="6" fillId="5" borderId="60" xfId="0" applyNumberFormat="1" applyFont="1" applyFill="1" applyBorder="1" applyAlignment="1">
      <alignment horizontal="center" vertical="top" wrapText="1"/>
    </xf>
    <xf numFmtId="172" fontId="6" fillId="0" borderId="62" xfId="0" applyNumberFormat="1" applyFont="1" applyFill="1" applyBorder="1" applyAlignment="1">
      <alignment horizontal="center" vertical="top" wrapText="1"/>
    </xf>
    <xf numFmtId="172" fontId="2" fillId="0" borderId="33" xfId="0" applyNumberFormat="1" applyFont="1" applyFill="1" applyBorder="1" applyAlignment="1">
      <alignment horizontal="center" vertical="top"/>
    </xf>
    <xf numFmtId="172" fontId="2" fillId="5" borderId="33" xfId="0" applyNumberFormat="1" applyFont="1" applyFill="1" applyBorder="1" applyAlignment="1">
      <alignment horizontal="center" vertical="top"/>
    </xf>
    <xf numFmtId="172" fontId="2" fillId="0" borderId="47" xfId="0" applyNumberFormat="1" applyFont="1" applyFill="1" applyBorder="1" applyAlignment="1">
      <alignment horizontal="center" vertical="top"/>
    </xf>
    <xf numFmtId="172" fontId="2" fillId="0" borderId="48" xfId="0" applyNumberFormat="1" applyFont="1" applyFill="1" applyBorder="1" applyAlignment="1">
      <alignment horizontal="center" vertical="top"/>
    </xf>
    <xf numFmtId="174" fontId="6" fillId="2" borderId="35" xfId="0" applyNumberFormat="1" applyFont="1" applyFill="1" applyBorder="1" applyAlignment="1">
      <alignment horizontal="center" vertical="center"/>
    </xf>
    <xf numFmtId="174" fontId="6" fillId="5" borderId="44" xfId="0" applyNumberFormat="1" applyFont="1" applyFill="1" applyBorder="1" applyAlignment="1">
      <alignment horizontal="center" vertical="center"/>
    </xf>
    <xf numFmtId="174" fontId="6" fillId="5" borderId="35" xfId="0" applyNumberFormat="1" applyFont="1" applyFill="1" applyBorder="1" applyAlignment="1">
      <alignment horizontal="center" vertical="center"/>
    </xf>
    <xf numFmtId="174" fontId="6" fillId="2" borderId="44" xfId="0" applyNumberFormat="1" applyFont="1" applyFill="1" applyBorder="1" applyAlignment="1">
      <alignment horizontal="center" vertical="center"/>
    </xf>
    <xf numFmtId="174" fontId="6" fillId="2" borderId="46" xfId="0" applyNumberFormat="1" applyFont="1" applyFill="1" applyBorder="1" applyAlignment="1">
      <alignment horizontal="center" vertical="center"/>
    </xf>
    <xf numFmtId="174" fontId="6" fillId="2" borderId="34" xfId="0" applyNumberFormat="1" applyFont="1" applyFill="1" applyBorder="1" applyAlignment="1">
      <alignment horizontal="center" vertical="center"/>
    </xf>
    <xf numFmtId="174" fontId="6" fillId="2" borderId="33" xfId="0" applyNumberFormat="1" applyFont="1" applyFill="1" applyBorder="1" applyAlignment="1">
      <alignment horizontal="center" vertical="center"/>
    </xf>
    <xf numFmtId="174" fontId="6" fillId="2" borderId="63" xfId="0" applyNumberFormat="1" applyFont="1" applyFill="1" applyBorder="1" applyAlignment="1">
      <alignment horizontal="center" vertical="center"/>
    </xf>
    <xf numFmtId="174" fontId="6" fillId="5" borderId="47" xfId="0" applyNumberFormat="1" applyFont="1" applyFill="1" applyBorder="1" applyAlignment="1">
      <alignment horizontal="center" vertical="center"/>
    </xf>
    <xf numFmtId="174" fontId="6" fillId="5" borderId="33" xfId="0" applyNumberFormat="1" applyFont="1" applyFill="1" applyBorder="1" applyAlignment="1">
      <alignment horizontal="center" vertical="center"/>
    </xf>
    <xf numFmtId="174" fontId="6" fillId="5" borderId="63" xfId="0" applyNumberFormat="1" applyFont="1" applyFill="1" applyBorder="1" applyAlignment="1">
      <alignment horizontal="center" vertical="center"/>
    </xf>
    <xf numFmtId="174" fontId="6" fillId="2" borderId="47" xfId="0" applyNumberFormat="1" applyFont="1" applyFill="1" applyBorder="1" applyAlignment="1">
      <alignment horizontal="center" vertical="center"/>
    </xf>
    <xf numFmtId="174" fontId="6" fillId="2" borderId="48" xfId="0" applyNumberFormat="1" applyFont="1" applyFill="1" applyBorder="1" applyAlignment="1">
      <alignment horizontal="center" vertical="center"/>
    </xf>
    <xf numFmtId="174" fontId="6" fillId="2" borderId="12" xfId="0" applyNumberFormat="1" applyFont="1" applyFill="1" applyBorder="1" applyAlignment="1">
      <alignment horizontal="center" vertical="center"/>
    </xf>
    <xf numFmtId="174" fontId="6" fillId="2" borderId="13" xfId="0" applyNumberFormat="1" applyFont="1" applyFill="1" applyBorder="1" applyAlignment="1">
      <alignment horizontal="center" vertical="center"/>
    </xf>
    <xf numFmtId="174" fontId="6" fillId="5" borderId="52" xfId="0" applyNumberFormat="1" applyFont="1" applyFill="1" applyBorder="1" applyAlignment="1">
      <alignment horizontal="center" vertical="center"/>
    </xf>
    <xf numFmtId="174" fontId="6" fillId="5" borderId="13" xfId="0" applyNumberFormat="1" applyFont="1" applyFill="1" applyBorder="1" applyAlignment="1">
      <alignment horizontal="center" vertical="center"/>
    </xf>
    <xf numFmtId="174" fontId="6" fillId="5" borderId="42" xfId="0" applyNumberFormat="1" applyFont="1" applyFill="1" applyBorder="1" applyAlignment="1">
      <alignment horizontal="center" vertical="center"/>
    </xf>
    <xf numFmtId="174" fontId="6" fillId="2" borderId="52" xfId="0" applyNumberFormat="1" applyFont="1" applyFill="1" applyBorder="1" applyAlignment="1">
      <alignment horizontal="center" vertical="center"/>
    </xf>
    <xf numFmtId="174" fontId="6" fillId="2" borderId="53" xfId="0" applyNumberFormat="1" applyFont="1" applyFill="1" applyBorder="1" applyAlignment="1">
      <alignment horizontal="center" vertical="center"/>
    </xf>
    <xf numFmtId="174" fontId="6" fillId="2" borderId="42" xfId="0" applyNumberFormat="1" applyFont="1" applyFill="1" applyBorder="1" applyAlignment="1">
      <alignment horizontal="center" vertical="center"/>
    </xf>
    <xf numFmtId="174" fontId="2" fillId="5" borderId="36" xfId="0" applyNumberFormat="1" applyFont="1" applyFill="1" applyBorder="1" applyAlignment="1">
      <alignment horizontal="center" vertical="center"/>
    </xf>
    <xf numFmtId="174" fontId="6" fillId="5" borderId="62" xfId="0" applyNumberFormat="1" applyFont="1" applyFill="1" applyBorder="1" applyAlignment="1">
      <alignment horizontal="center" vertical="center"/>
    </xf>
    <xf numFmtId="174" fontId="6" fillId="5" borderId="60" xfId="0" applyNumberFormat="1" applyFont="1" applyFill="1" applyBorder="1" applyAlignment="1">
      <alignment horizontal="center" vertical="center"/>
    </xf>
    <xf numFmtId="174" fontId="6" fillId="5" borderId="48" xfId="0" applyNumberFormat="1" applyFont="1" applyFill="1" applyBorder="1" applyAlignment="1">
      <alignment horizontal="center" vertical="center"/>
    </xf>
    <xf numFmtId="174" fontId="6" fillId="2" borderId="41" xfId="0" applyNumberFormat="1" applyFont="1" applyFill="1" applyBorder="1" applyAlignment="1">
      <alignment horizontal="center" vertical="center"/>
    </xf>
    <xf numFmtId="174" fontId="6" fillId="2" borderId="60" xfId="0" applyNumberFormat="1" applyFont="1" applyFill="1" applyBorder="1" applyAlignment="1">
      <alignment horizontal="center" vertical="center"/>
    </xf>
    <xf numFmtId="174" fontId="6" fillId="2" borderId="61" xfId="0" applyNumberFormat="1" applyFont="1" applyFill="1" applyBorder="1" applyAlignment="1">
      <alignment horizontal="center" vertical="center"/>
    </xf>
    <xf numFmtId="174" fontId="6" fillId="2" borderId="62" xfId="0" applyNumberFormat="1" applyFont="1" applyFill="1" applyBorder="1" applyAlignment="1">
      <alignment horizontal="center" vertical="center"/>
    </xf>
    <xf numFmtId="174" fontId="6" fillId="2" borderId="50" xfId="0" applyNumberFormat="1" applyFont="1" applyFill="1" applyBorder="1" applyAlignment="1">
      <alignment horizontal="center" vertical="center"/>
    </xf>
    <xf numFmtId="172" fontId="6" fillId="5" borderId="44" xfId="0" applyNumberFormat="1" applyFont="1" applyFill="1" applyBorder="1" applyAlignment="1">
      <alignment horizontal="center" vertical="center"/>
    </xf>
    <xf numFmtId="172" fontId="6" fillId="5" borderId="46" xfId="0" applyNumberFormat="1" applyFont="1" applyFill="1" applyBorder="1" applyAlignment="1">
      <alignment horizontal="center" vertical="center"/>
    </xf>
    <xf numFmtId="172" fontId="6" fillId="2" borderId="37" xfId="0" applyNumberFormat="1" applyFont="1" applyFill="1" applyBorder="1" applyAlignment="1">
      <alignment horizontal="center" vertical="center"/>
    </xf>
    <xf numFmtId="172" fontId="6" fillId="2" borderId="45" xfId="0" applyNumberFormat="1" applyFont="1" applyFill="1" applyBorder="1" applyAlignment="1">
      <alignment horizontal="center" vertical="center"/>
    </xf>
    <xf numFmtId="172" fontId="6" fillId="5" borderId="62" xfId="0" applyNumberFormat="1" applyFont="1" applyFill="1" applyBorder="1" applyAlignment="1">
      <alignment horizontal="center" vertical="center"/>
    </xf>
    <xf numFmtId="172" fontId="6" fillId="5" borderId="60" xfId="0" applyNumberFormat="1" applyFont="1" applyFill="1" applyBorder="1" applyAlignment="1">
      <alignment horizontal="center" vertical="center"/>
    </xf>
    <xf numFmtId="172" fontId="6" fillId="2" borderId="41" xfId="0" applyNumberFormat="1" applyFont="1" applyFill="1" applyBorder="1" applyAlignment="1">
      <alignment horizontal="center" vertical="center"/>
    </xf>
    <xf numFmtId="172" fontId="6" fillId="2" borderId="60" xfId="0" applyNumberFormat="1" applyFont="1" applyFill="1" applyBorder="1" applyAlignment="1">
      <alignment horizontal="center" vertical="center"/>
    </xf>
    <xf numFmtId="172" fontId="6" fillId="2" borderId="61" xfId="0" applyNumberFormat="1" applyFont="1" applyFill="1" applyBorder="1" applyAlignment="1">
      <alignment horizontal="center" vertical="center"/>
    </xf>
    <xf numFmtId="172" fontId="6" fillId="2" borderId="62" xfId="0" applyNumberFormat="1" applyFont="1" applyFill="1" applyBorder="1" applyAlignment="1">
      <alignment horizontal="center" vertical="center"/>
    </xf>
    <xf numFmtId="172" fontId="6" fillId="2" borderId="50" xfId="0" applyNumberFormat="1" applyFont="1" applyFill="1" applyBorder="1" applyAlignment="1">
      <alignment horizontal="center" vertical="center"/>
    </xf>
    <xf numFmtId="172" fontId="6" fillId="5" borderId="33" xfId="0" applyNumberFormat="1" applyFont="1" applyFill="1" applyBorder="1" applyAlignment="1">
      <alignment horizontal="center" vertical="center"/>
    </xf>
    <xf numFmtId="172" fontId="6" fillId="2" borderId="33" xfId="0" applyNumberFormat="1" applyFont="1" applyFill="1" applyBorder="1" applyAlignment="1">
      <alignment horizontal="center" vertical="center"/>
    </xf>
    <xf numFmtId="172" fontId="6" fillId="5" borderId="52" xfId="0" applyNumberFormat="1" applyFont="1" applyFill="1" applyBorder="1" applyAlignment="1">
      <alignment horizontal="center" vertical="center"/>
    </xf>
    <xf numFmtId="172" fontId="6" fillId="2" borderId="12" xfId="0" applyNumberFormat="1" applyFont="1" applyFill="1" applyBorder="1" applyAlignment="1">
      <alignment horizontal="center" vertical="center"/>
    </xf>
    <xf numFmtId="172" fontId="6" fillId="2" borderId="13" xfId="0" applyNumberFormat="1" applyFont="1" applyFill="1" applyBorder="1" applyAlignment="1">
      <alignment horizontal="center" vertical="center"/>
    </xf>
    <xf numFmtId="172" fontId="6" fillId="2" borderId="42" xfId="0" applyNumberFormat="1" applyFont="1" applyFill="1" applyBorder="1" applyAlignment="1">
      <alignment horizontal="center" vertical="center"/>
    </xf>
    <xf numFmtId="172" fontId="6" fillId="2" borderId="52" xfId="0" applyNumberFormat="1" applyFont="1" applyFill="1" applyBorder="1" applyAlignment="1">
      <alignment horizontal="center" vertical="center"/>
    </xf>
    <xf numFmtId="172" fontId="6" fillId="2" borderId="53" xfId="0" applyNumberFormat="1" applyFont="1" applyFill="1" applyBorder="1" applyAlignment="1">
      <alignment horizontal="center" vertical="center"/>
    </xf>
    <xf numFmtId="172" fontId="7" fillId="0" borderId="35" xfId="0" applyNumberFormat="1" applyFont="1" applyFill="1" applyBorder="1" applyAlignment="1">
      <alignment horizontal="center" vertical="center"/>
    </xf>
    <xf numFmtId="172" fontId="7" fillId="5" borderId="35" xfId="0" applyNumberFormat="1" applyFont="1" applyFill="1" applyBorder="1" applyAlignment="1">
      <alignment horizontal="center" vertical="center"/>
    </xf>
    <xf numFmtId="172" fontId="7" fillId="0" borderId="46" xfId="0" applyNumberFormat="1" applyFont="1" applyFill="1" applyBorder="1" applyAlignment="1">
      <alignment horizontal="center" vertical="center"/>
    </xf>
    <xf numFmtId="172" fontId="7" fillId="0" borderId="33" xfId="0" applyNumberFormat="1" applyFont="1" applyFill="1" applyBorder="1" applyAlignment="1">
      <alignment horizontal="center" vertical="center"/>
    </xf>
    <xf numFmtId="172" fontId="7" fillId="5" borderId="33" xfId="0" applyNumberFormat="1" applyFont="1" applyFill="1" applyBorder="1" applyAlignment="1">
      <alignment horizontal="center" vertical="center"/>
    </xf>
    <xf numFmtId="172" fontId="7" fillId="0" borderId="48" xfId="0" applyNumberFormat="1" applyFont="1" applyFill="1" applyBorder="1" applyAlignment="1">
      <alignment horizontal="center" vertical="center"/>
    </xf>
    <xf numFmtId="172" fontId="2" fillId="5" borderId="2" xfId="0" applyNumberFormat="1" applyFont="1" applyFill="1" applyBorder="1" applyAlignment="1">
      <alignment horizontal="center" vertical="center"/>
    </xf>
    <xf numFmtId="172" fontId="6" fillId="2" borderId="47" xfId="0" applyNumberFormat="1" applyFont="1" applyFill="1" applyBorder="1" applyAlignment="1">
      <alignment horizontal="center" vertical="center"/>
    </xf>
    <xf numFmtId="172" fontId="6" fillId="5" borderId="47" xfId="0" applyNumberFormat="1" applyFont="1" applyFill="1" applyBorder="1" applyAlignment="1">
      <alignment horizontal="center" vertical="center"/>
    </xf>
    <xf numFmtId="172" fontId="6" fillId="2" borderId="34" xfId="0" applyNumberFormat="1" applyFont="1" applyFill="1" applyBorder="1" applyAlignment="1">
      <alignment horizontal="center" vertical="center"/>
    </xf>
    <xf numFmtId="172" fontId="6" fillId="2" borderId="63" xfId="0" applyNumberFormat="1" applyFont="1" applyFill="1" applyBorder="1" applyAlignment="1">
      <alignment horizontal="center" vertical="center"/>
    </xf>
    <xf numFmtId="174" fontId="6" fillId="0" borderId="64" xfId="0" applyNumberFormat="1" applyFont="1" applyFill="1" applyBorder="1" applyAlignment="1">
      <alignment horizontal="center" vertical="top"/>
    </xf>
    <xf numFmtId="174" fontId="6" fillId="0" borderId="44" xfId="0" applyNumberFormat="1" applyFont="1" applyFill="1" applyBorder="1" applyAlignment="1">
      <alignment horizontal="center" vertical="center"/>
    </xf>
    <xf numFmtId="174" fontId="6" fillId="0" borderId="35" xfId="0" applyNumberFormat="1" applyFont="1" applyFill="1" applyBorder="1" applyAlignment="1">
      <alignment horizontal="center" vertical="center"/>
    </xf>
    <xf numFmtId="174" fontId="2" fillId="0" borderId="46" xfId="0" applyNumberFormat="1" applyFont="1" applyFill="1" applyBorder="1" applyAlignment="1">
      <alignment horizontal="center" vertical="top"/>
    </xf>
    <xf numFmtId="174" fontId="6" fillId="0" borderId="60" xfId="0" applyNumberFormat="1" applyFont="1" applyFill="1" applyBorder="1" applyAlignment="1">
      <alignment horizontal="center" vertical="top"/>
    </xf>
    <xf numFmtId="174" fontId="2" fillId="0" borderId="60" xfId="0" applyNumberFormat="1" applyFont="1" applyFill="1" applyBorder="1" applyAlignment="1">
      <alignment horizontal="center" vertical="top"/>
    </xf>
    <xf numFmtId="174" fontId="6" fillId="5" borderId="41" xfId="0" applyNumberFormat="1" applyFont="1" applyFill="1" applyBorder="1" applyAlignment="1">
      <alignment horizontal="center" vertical="top"/>
    </xf>
    <xf numFmtId="174" fontId="6" fillId="5" borderId="60" xfId="0" applyNumberFormat="1" applyFont="1" applyFill="1" applyBorder="1" applyAlignment="1">
      <alignment horizontal="center" vertical="top"/>
    </xf>
    <xf numFmtId="174" fontId="2" fillId="5" borderId="60" xfId="0" applyNumberFormat="1" applyFont="1" applyFill="1" applyBorder="1" applyAlignment="1">
      <alignment horizontal="center" vertical="top"/>
    </xf>
    <xf numFmtId="174" fontId="6" fillId="5" borderId="61" xfId="0" applyNumberFormat="1" applyFont="1" applyFill="1" applyBorder="1" applyAlignment="1">
      <alignment horizontal="center" vertical="top"/>
    </xf>
    <xf numFmtId="174" fontId="6" fillId="0" borderId="62" xfId="0" applyNumberFormat="1" applyFont="1" applyFill="1" applyBorder="1" applyAlignment="1">
      <alignment horizontal="center" vertical="center"/>
    </xf>
    <xf numFmtId="174" fontId="6" fillId="0" borderId="60" xfId="0" applyNumberFormat="1" applyFont="1" applyFill="1" applyBorder="1" applyAlignment="1">
      <alignment horizontal="center" vertical="center"/>
    </xf>
    <xf numFmtId="174" fontId="6" fillId="0" borderId="50" xfId="0" applyNumberFormat="1" applyFont="1" applyFill="1" applyBorder="1" applyAlignment="1">
      <alignment horizontal="center" vertical="center"/>
    </xf>
    <xf numFmtId="174" fontId="6" fillId="0" borderId="41" xfId="0" applyNumberFormat="1" applyFont="1" applyFill="1" applyBorder="1" applyAlignment="1">
      <alignment horizontal="center" vertical="top"/>
    </xf>
    <xf numFmtId="174" fontId="2" fillId="0" borderId="50" xfId="0" applyNumberFormat="1" applyFont="1" applyFill="1" applyBorder="1" applyAlignment="1">
      <alignment horizontal="center" vertical="top"/>
    </xf>
    <xf numFmtId="174" fontId="6" fillId="0" borderId="53" xfId="0" applyNumberFormat="1" applyFont="1" applyFill="1" applyBorder="1" applyAlignment="1">
      <alignment horizontal="center" vertical="top"/>
    </xf>
    <xf numFmtId="174" fontId="6" fillId="5" borderId="41" xfId="0" applyNumberFormat="1" applyFont="1" applyFill="1" applyBorder="1" applyAlignment="1">
      <alignment horizontal="center" vertical="center"/>
    </xf>
    <xf numFmtId="174" fontId="6" fillId="5" borderId="61" xfId="0" applyNumberFormat="1" applyFont="1" applyFill="1" applyBorder="1" applyAlignment="1">
      <alignment horizontal="center" vertical="center"/>
    </xf>
    <xf numFmtId="174" fontId="6" fillId="5" borderId="34" xfId="0" applyNumberFormat="1" applyFont="1" applyFill="1" applyBorder="1" applyAlignment="1">
      <alignment horizontal="center" vertical="center"/>
    </xf>
    <xf numFmtId="174" fontId="6" fillId="0" borderId="33" xfId="0" applyNumberFormat="1" applyFont="1" applyFill="1" applyBorder="1" applyAlignment="1">
      <alignment horizontal="center" vertical="center"/>
    </xf>
    <xf numFmtId="174" fontId="6" fillId="0" borderId="48" xfId="0" applyNumberFormat="1" applyFont="1" applyFill="1" applyBorder="1" applyAlignment="1">
      <alignment horizontal="center" vertical="center"/>
    </xf>
    <xf numFmtId="174" fontId="2" fillId="5" borderId="49" xfId="0" applyNumberFormat="1" applyFont="1" applyFill="1" applyBorder="1" applyAlignment="1">
      <alignment horizontal="center" vertical="center"/>
    </xf>
    <xf numFmtId="174" fontId="2" fillId="0" borderId="35" xfId="0" applyNumberFormat="1" applyFont="1" applyFill="1" applyBorder="1" applyAlignment="1">
      <alignment horizontal="center" vertical="center"/>
    </xf>
    <xf numFmtId="174" fontId="2" fillId="0" borderId="46" xfId="0" applyNumberFormat="1" applyFont="1" applyFill="1" applyBorder="1" applyAlignment="1">
      <alignment horizontal="center" vertical="center"/>
    </xf>
    <xf numFmtId="174" fontId="2" fillId="0" borderId="60" xfId="0" applyNumberFormat="1" applyFont="1" applyFill="1" applyBorder="1" applyAlignment="1">
      <alignment horizontal="center" vertical="center"/>
    </xf>
    <xf numFmtId="174" fontId="2" fillId="0" borderId="65" xfId="0" applyNumberFormat="1" applyFont="1" applyFill="1" applyBorder="1" applyAlignment="1">
      <alignment horizontal="center" vertical="center"/>
    </xf>
    <xf numFmtId="174" fontId="6" fillId="0" borderId="65" xfId="0" applyNumberFormat="1" applyFont="1" applyFill="1" applyBorder="1" applyAlignment="1">
      <alignment horizontal="center" vertical="center"/>
    </xf>
    <xf numFmtId="174" fontId="2" fillId="2" borderId="35" xfId="0" applyNumberFormat="1" applyFont="1" applyFill="1" applyBorder="1" applyAlignment="1">
      <alignment horizontal="center" vertical="center"/>
    </xf>
    <xf numFmtId="174" fontId="7" fillId="2" borderId="46" xfId="0" applyNumberFormat="1" applyFont="1" applyFill="1" applyBorder="1" applyAlignment="1">
      <alignment horizontal="center" vertical="center"/>
    </xf>
    <xf numFmtId="174" fontId="2" fillId="5" borderId="35" xfId="0" applyNumberFormat="1" applyFont="1" applyFill="1" applyBorder="1" applyAlignment="1">
      <alignment horizontal="center" vertical="center"/>
    </xf>
    <xf numFmtId="174" fontId="6" fillId="2" borderId="47" xfId="0" applyNumberFormat="1" applyFont="1" applyFill="1" applyBorder="1" applyAlignment="1">
      <alignment horizontal="center" vertical="top"/>
    </xf>
    <xf numFmtId="174" fontId="2" fillId="2" borderId="33" xfId="0" applyNumberFormat="1" applyFont="1" applyFill="1" applyBorder="1" applyAlignment="1">
      <alignment horizontal="center" vertical="top"/>
    </xf>
    <xf numFmtId="174" fontId="3" fillId="5" borderId="49" xfId="0" applyNumberFormat="1" applyFont="1" applyFill="1" applyBorder="1" applyAlignment="1">
      <alignment horizontal="center" vertical="center"/>
    </xf>
    <xf numFmtId="174" fontId="3" fillId="5" borderId="2" xfId="0" applyNumberFormat="1" applyFont="1" applyFill="1" applyBorder="1" applyAlignment="1">
      <alignment horizontal="center" vertical="center"/>
    </xf>
    <xf numFmtId="174" fontId="3" fillId="5" borderId="51" xfId="0" applyNumberFormat="1" applyFont="1" applyFill="1" applyBorder="1" applyAlignment="1">
      <alignment horizontal="center" vertical="center"/>
    </xf>
    <xf numFmtId="174" fontId="6" fillId="2" borderId="62" xfId="0" applyNumberFormat="1" applyFont="1" applyFill="1" applyBorder="1" applyAlignment="1">
      <alignment horizontal="center" vertical="top"/>
    </xf>
    <xf numFmtId="174" fontId="6" fillId="2" borderId="60" xfId="0" applyNumberFormat="1" applyFont="1" applyFill="1" applyBorder="1" applyAlignment="1">
      <alignment horizontal="center" vertical="top"/>
    </xf>
    <xf numFmtId="174" fontId="6" fillId="5" borderId="62" xfId="0" applyNumberFormat="1" applyFont="1" applyFill="1" applyBorder="1" applyAlignment="1">
      <alignment horizontal="center" vertical="top"/>
    </xf>
    <xf numFmtId="174" fontId="2" fillId="2" borderId="60" xfId="0" applyNumberFormat="1" applyFont="1" applyFill="1" applyBorder="1" applyAlignment="1">
      <alignment horizontal="center" vertical="top"/>
    </xf>
    <xf numFmtId="174" fontId="2" fillId="2" borderId="50" xfId="0" applyNumberFormat="1" applyFont="1" applyFill="1" applyBorder="1" applyAlignment="1">
      <alignment horizontal="center" vertical="top"/>
    </xf>
    <xf numFmtId="174" fontId="7" fillId="2" borderId="50" xfId="0" applyNumberFormat="1" applyFont="1" applyFill="1" applyBorder="1" applyAlignment="1">
      <alignment horizontal="center" vertical="center"/>
    </xf>
    <xf numFmtId="174" fontId="7" fillId="5" borderId="50" xfId="0" applyNumberFormat="1" applyFont="1" applyFill="1" applyBorder="1" applyAlignment="1">
      <alignment horizontal="center" vertical="center"/>
    </xf>
    <xf numFmtId="174" fontId="2" fillId="2" borderId="48" xfId="0" applyNumberFormat="1" applyFont="1" applyFill="1" applyBorder="1" applyAlignment="1">
      <alignment horizontal="center" vertical="top"/>
    </xf>
    <xf numFmtId="174" fontId="6" fillId="2" borderId="44" xfId="0" applyNumberFormat="1" applyFont="1" applyFill="1" applyBorder="1" applyAlignment="1">
      <alignment horizontal="center" vertical="top"/>
    </xf>
    <xf numFmtId="174" fontId="6" fillId="2" borderId="35" xfId="0" applyNumberFormat="1" applyFont="1" applyFill="1" applyBorder="1" applyAlignment="1">
      <alignment horizontal="center" vertical="top"/>
    </xf>
    <xf numFmtId="174" fontId="7" fillId="0" borderId="46" xfId="0" applyNumberFormat="1" applyFont="1" applyFill="1" applyBorder="1" applyAlignment="1">
      <alignment horizontal="center" vertical="top"/>
    </xf>
    <xf numFmtId="174" fontId="6" fillId="5" borderId="37" xfId="0" applyNumberFormat="1" applyFont="1" applyFill="1" applyBorder="1" applyAlignment="1">
      <alignment horizontal="center" vertical="center"/>
    </xf>
    <xf numFmtId="174" fontId="2" fillId="5" borderId="37" xfId="0" applyNumberFormat="1" applyFont="1" applyFill="1" applyBorder="1" applyAlignment="1">
      <alignment horizontal="center" vertical="center"/>
    </xf>
    <xf numFmtId="174" fontId="7" fillId="0" borderId="48" xfId="0" applyNumberFormat="1" applyFont="1" applyFill="1" applyBorder="1" applyAlignment="1">
      <alignment horizontal="center" vertical="top"/>
    </xf>
    <xf numFmtId="174" fontId="2" fillId="5" borderId="60" xfId="0" applyNumberFormat="1" applyFont="1" applyFill="1" applyBorder="1" applyAlignment="1">
      <alignment horizontal="center" vertical="center"/>
    </xf>
    <xf numFmtId="174" fontId="2" fillId="5" borderId="34" xfId="0" applyNumberFormat="1" applyFont="1" applyFill="1" applyBorder="1" applyAlignment="1">
      <alignment horizontal="center" vertical="center"/>
    </xf>
    <xf numFmtId="174" fontId="7" fillId="5" borderId="65" xfId="0" applyNumberFormat="1" applyFont="1" applyFill="1" applyBorder="1" applyAlignment="1">
      <alignment horizontal="center" vertical="center"/>
    </xf>
    <xf numFmtId="174" fontId="6" fillId="0" borderId="41" xfId="0" applyNumberFormat="1" applyFont="1" applyFill="1" applyBorder="1" applyAlignment="1">
      <alignment horizontal="center" vertical="center"/>
    </xf>
    <xf numFmtId="174" fontId="2" fillId="0" borderId="66" xfId="0" applyNumberFormat="1" applyFont="1" applyFill="1" applyBorder="1" applyAlignment="1">
      <alignment horizontal="center" vertical="center"/>
    </xf>
    <xf numFmtId="174" fontId="7" fillId="5" borderId="67" xfId="0" applyNumberFormat="1" applyFont="1" applyFill="1" applyBorder="1" applyAlignment="1">
      <alignment horizontal="center" vertical="center"/>
    </xf>
    <xf numFmtId="174" fontId="2" fillId="0" borderId="48" xfId="0" applyNumberFormat="1" applyFont="1" applyFill="1" applyBorder="1" applyAlignment="1">
      <alignment horizontal="center" vertical="center"/>
    </xf>
    <xf numFmtId="174" fontId="2" fillId="0" borderId="67" xfId="0" applyNumberFormat="1" applyFont="1" applyFill="1" applyBorder="1" applyAlignment="1">
      <alignment horizontal="center" vertical="center"/>
    </xf>
    <xf numFmtId="172" fontId="6" fillId="2" borderId="41" xfId="0" applyNumberFormat="1" applyFont="1" applyFill="1" applyBorder="1" applyAlignment="1">
      <alignment horizontal="center" vertical="top"/>
    </xf>
    <xf numFmtId="172" fontId="6" fillId="2" borderId="60" xfId="0" applyNumberFormat="1" applyFont="1" applyFill="1" applyBorder="1" applyAlignment="1">
      <alignment horizontal="center" vertical="top"/>
    </xf>
    <xf numFmtId="172" fontId="2" fillId="2" borderId="60" xfId="0" applyNumberFormat="1" applyFont="1" applyFill="1" applyBorder="1" applyAlignment="1">
      <alignment horizontal="center" vertical="top"/>
    </xf>
    <xf numFmtId="172" fontId="6" fillId="0" borderId="44" xfId="0" applyNumberFormat="1" applyFont="1" applyFill="1" applyBorder="1" applyAlignment="1">
      <alignment horizontal="center" vertical="top"/>
    </xf>
    <xf numFmtId="172" fontId="6" fillId="0" borderId="35" xfId="0" applyNumberFormat="1" applyFont="1" applyFill="1" applyBorder="1" applyAlignment="1">
      <alignment horizontal="center" vertical="top"/>
    </xf>
    <xf numFmtId="172" fontId="2" fillId="0" borderId="35" xfId="0" applyNumberFormat="1" applyFont="1" applyFill="1" applyBorder="1" applyAlignment="1">
      <alignment horizontal="center" vertical="top"/>
    </xf>
    <xf numFmtId="172" fontId="2" fillId="0" borderId="46" xfId="0" applyNumberFormat="1" applyFont="1" applyFill="1" applyBorder="1" applyAlignment="1">
      <alignment horizontal="center" vertical="top"/>
    </xf>
    <xf numFmtId="172" fontId="6" fillId="2" borderId="34" xfId="0" applyNumberFormat="1" applyFont="1" applyFill="1" applyBorder="1" applyAlignment="1">
      <alignment horizontal="center" vertical="top"/>
    </xf>
    <xf numFmtId="172" fontId="2" fillId="2" borderId="33" xfId="0" applyNumberFormat="1" applyFont="1" applyFill="1" applyBorder="1" applyAlignment="1">
      <alignment horizontal="center" vertical="top"/>
    </xf>
    <xf numFmtId="172" fontId="6" fillId="0" borderId="47" xfId="0" applyNumberFormat="1" applyFont="1" applyFill="1" applyBorder="1" applyAlignment="1">
      <alignment horizontal="center" vertical="top"/>
    </xf>
    <xf numFmtId="172" fontId="7" fillId="0" borderId="44" xfId="0" applyNumberFormat="1" applyFont="1" applyFill="1" applyBorder="1" applyAlignment="1">
      <alignment horizontal="center" vertical="top"/>
    </xf>
    <xf numFmtId="172" fontId="7" fillId="0" borderId="46" xfId="0" applyNumberFormat="1" applyFont="1" applyFill="1" applyBorder="1" applyAlignment="1">
      <alignment horizontal="center" vertical="top"/>
    </xf>
    <xf numFmtId="172" fontId="7" fillId="5" borderId="37" xfId="0" applyNumberFormat="1" applyFont="1" applyFill="1" applyBorder="1" applyAlignment="1">
      <alignment horizontal="center" vertical="top"/>
    </xf>
    <xf numFmtId="172" fontId="7" fillId="5" borderId="45" xfId="0" applyNumberFormat="1" applyFont="1" applyFill="1" applyBorder="1" applyAlignment="1">
      <alignment horizontal="center" vertical="top"/>
    </xf>
    <xf numFmtId="172" fontId="7" fillId="0" borderId="45" xfId="0" applyNumberFormat="1" applyFont="1" applyFill="1" applyBorder="1" applyAlignment="1">
      <alignment horizontal="center" vertical="top"/>
    </xf>
    <xf numFmtId="172" fontId="3" fillId="0" borderId="47" xfId="0" applyNumberFormat="1" applyFont="1" applyFill="1" applyBorder="1" applyAlignment="1">
      <alignment horizontal="center" vertical="top"/>
    </xf>
    <xf numFmtId="172" fontId="3" fillId="0" borderId="33" xfId="0" applyNumberFormat="1" applyFont="1" applyFill="1" applyBorder="1" applyAlignment="1">
      <alignment horizontal="center" vertical="top"/>
    </xf>
    <xf numFmtId="172" fontId="3" fillId="0" borderId="63" xfId="0" applyNumberFormat="1" applyFont="1" applyFill="1" applyBorder="1" applyAlignment="1">
      <alignment horizontal="center" vertical="top"/>
    </xf>
    <xf numFmtId="172" fontId="3" fillId="5" borderId="49" xfId="0" applyNumberFormat="1" applyFont="1" applyFill="1" applyBorder="1" applyAlignment="1">
      <alignment horizontal="center" vertical="top"/>
    </xf>
    <xf numFmtId="172" fontId="3" fillId="0" borderId="60" xfId="0" applyNumberFormat="1" applyFont="1" applyFill="1" applyBorder="1" applyAlignment="1">
      <alignment horizontal="center" vertical="top"/>
    </xf>
    <xf numFmtId="172" fontId="2" fillId="5" borderId="35" xfId="0" applyNumberFormat="1" applyFont="1" applyFill="1" applyBorder="1" applyAlignment="1">
      <alignment horizontal="center" vertical="center"/>
    </xf>
    <xf numFmtId="172" fontId="7" fillId="5" borderId="46" xfId="0" applyNumberFormat="1" applyFont="1" applyFill="1" applyBorder="1" applyAlignment="1">
      <alignment horizontal="center" vertical="center"/>
    </xf>
    <xf numFmtId="172" fontId="7" fillId="0" borderId="37" xfId="0" applyNumberFormat="1" applyFont="1" applyBorder="1" applyAlignment="1">
      <alignment horizontal="center" vertical="center"/>
    </xf>
    <xf numFmtId="172" fontId="7" fillId="0" borderId="35" xfId="0" applyNumberFormat="1" applyFont="1" applyBorder="1" applyAlignment="1">
      <alignment horizontal="center" vertical="center"/>
    </xf>
    <xf numFmtId="172" fontId="2" fillId="0" borderId="35" xfId="0" applyNumberFormat="1" applyFont="1" applyBorder="1" applyAlignment="1">
      <alignment horizontal="center" vertical="center"/>
    </xf>
    <xf numFmtId="172" fontId="7" fillId="0" borderId="46" xfId="0" applyNumberFormat="1" applyFont="1" applyBorder="1" applyAlignment="1">
      <alignment horizontal="center" vertical="center"/>
    </xf>
    <xf numFmtId="172" fontId="3" fillId="0" borderId="44" xfId="0" applyNumberFormat="1" applyFont="1" applyFill="1" applyBorder="1" applyAlignment="1">
      <alignment horizontal="center" vertical="top"/>
    </xf>
    <xf numFmtId="172" fontId="3" fillId="0" borderId="61" xfId="0" applyNumberFormat="1" applyFont="1" applyFill="1" applyBorder="1" applyAlignment="1">
      <alignment horizontal="center" vertical="top"/>
    </xf>
    <xf numFmtId="172" fontId="2" fillId="5" borderId="60" xfId="0" applyNumberFormat="1" applyFont="1" applyFill="1" applyBorder="1" applyAlignment="1">
      <alignment horizontal="center" vertical="center"/>
    </xf>
    <xf numFmtId="172" fontId="7" fillId="5" borderId="50" xfId="0" applyNumberFormat="1" applyFont="1" applyFill="1" applyBorder="1" applyAlignment="1">
      <alignment horizontal="center" vertical="center"/>
    </xf>
    <xf numFmtId="172" fontId="7" fillId="0" borderId="41" xfId="0" applyNumberFormat="1" applyFont="1" applyBorder="1" applyAlignment="1">
      <alignment horizontal="center" vertical="center"/>
    </xf>
    <xf numFmtId="172" fontId="7" fillId="0" borderId="60" xfId="0" applyNumberFormat="1" applyFont="1" applyBorder="1" applyAlignment="1">
      <alignment horizontal="center" vertical="center"/>
    </xf>
    <xf numFmtId="172" fontId="2" fillId="0" borderId="60" xfId="0" applyNumberFormat="1" applyFont="1" applyBorder="1" applyAlignment="1">
      <alignment horizontal="center" vertical="center"/>
    </xf>
    <xf numFmtId="172" fontId="7" fillId="0" borderId="50" xfId="0" applyNumberFormat="1" applyFont="1" applyBorder="1" applyAlignment="1">
      <alignment horizontal="center" vertical="center"/>
    </xf>
    <xf numFmtId="172" fontId="3" fillId="0" borderId="54" xfId="0" applyNumberFormat="1" applyFont="1" applyFill="1" applyBorder="1" applyAlignment="1">
      <alignment horizontal="center" vertical="top"/>
    </xf>
    <xf numFmtId="172" fontId="3" fillId="0" borderId="55" xfId="0" applyNumberFormat="1" applyFont="1" applyFill="1" applyBorder="1" applyAlignment="1">
      <alignment horizontal="center" vertical="top"/>
    </xf>
    <xf numFmtId="172" fontId="2" fillId="5" borderId="33" xfId="0" applyNumberFormat="1" applyFont="1" applyFill="1" applyBorder="1" applyAlignment="1">
      <alignment horizontal="center" vertical="center"/>
    </xf>
    <xf numFmtId="172" fontId="7" fillId="5" borderId="48" xfId="0" applyNumberFormat="1" applyFont="1" applyFill="1" applyBorder="1" applyAlignment="1">
      <alignment horizontal="center" vertical="center"/>
    </xf>
    <xf numFmtId="172" fontId="7" fillId="0" borderId="34" xfId="0" applyNumberFormat="1" applyFont="1" applyBorder="1" applyAlignment="1">
      <alignment horizontal="center" vertical="center"/>
    </xf>
    <xf numFmtId="172" fontId="7" fillId="0" borderId="33" xfId="0" applyNumberFormat="1" applyFont="1" applyBorder="1" applyAlignment="1">
      <alignment horizontal="center" vertical="center"/>
    </xf>
    <xf numFmtId="172" fontId="2" fillId="0" borderId="33" xfId="0" applyNumberFormat="1" applyFont="1" applyBorder="1" applyAlignment="1">
      <alignment horizontal="center" vertical="center"/>
    </xf>
    <xf numFmtId="172" fontId="7" fillId="0" borderId="48" xfId="0" applyNumberFormat="1" applyFont="1" applyBorder="1" applyAlignment="1">
      <alignment horizontal="center" vertical="center"/>
    </xf>
    <xf numFmtId="172" fontId="3" fillId="0" borderId="58" xfId="0" applyNumberFormat="1" applyFont="1" applyFill="1" applyBorder="1" applyAlignment="1">
      <alignment horizontal="center" vertical="top"/>
    </xf>
    <xf numFmtId="172" fontId="3" fillId="0" borderId="35" xfId="0" applyNumberFormat="1" applyFont="1" applyFill="1" applyBorder="1" applyAlignment="1">
      <alignment horizontal="center" vertical="top"/>
    </xf>
    <xf numFmtId="172" fontId="3" fillId="0" borderId="46" xfId="0" applyNumberFormat="1" applyFont="1" applyFill="1" applyBorder="1" applyAlignment="1">
      <alignment horizontal="center" vertical="top"/>
    </xf>
    <xf numFmtId="172" fontId="7" fillId="5" borderId="57" xfId="0" applyNumberFormat="1" applyFont="1" applyFill="1" applyBorder="1" applyAlignment="1">
      <alignment horizontal="center" vertical="top"/>
    </xf>
    <xf numFmtId="172" fontId="7" fillId="5" borderId="55" xfId="0" applyNumberFormat="1" applyFont="1" applyFill="1" applyBorder="1" applyAlignment="1">
      <alignment horizontal="center" vertical="top"/>
    </xf>
    <xf numFmtId="172" fontId="7" fillId="5" borderId="58" xfId="0" applyNumberFormat="1" applyFont="1" applyFill="1" applyBorder="1" applyAlignment="1">
      <alignment horizontal="center" vertical="top"/>
    </xf>
    <xf numFmtId="172" fontId="7" fillId="0" borderId="54" xfId="0" applyNumberFormat="1" applyFont="1" applyFill="1" applyBorder="1" applyAlignment="1">
      <alignment horizontal="center" vertical="top"/>
    </xf>
    <xf numFmtId="172" fontId="7" fillId="0" borderId="55" xfId="0" applyNumberFormat="1" applyFont="1" applyFill="1" applyBorder="1" applyAlignment="1">
      <alignment horizontal="center" vertical="top"/>
    </xf>
    <xf numFmtId="172" fontId="7" fillId="0" borderId="58" xfId="0" applyNumberFormat="1" applyFont="1" applyFill="1" applyBorder="1" applyAlignment="1">
      <alignment horizontal="center" vertical="top"/>
    </xf>
    <xf numFmtId="172" fontId="3" fillId="5" borderId="2" xfId="0" applyNumberFormat="1" applyFont="1" applyFill="1" applyBorder="1" applyAlignment="1">
      <alignment horizontal="center" vertical="top"/>
    </xf>
    <xf numFmtId="172" fontId="7" fillId="0" borderId="60" xfId="0" applyNumberFormat="1" applyFont="1" applyFill="1" applyBorder="1" applyAlignment="1">
      <alignment horizontal="center" vertical="top"/>
    </xf>
    <xf numFmtId="172" fontId="7" fillId="5" borderId="60" xfId="0" applyNumberFormat="1" applyFont="1" applyFill="1" applyBorder="1" applyAlignment="1">
      <alignment horizontal="center" vertical="top"/>
    </xf>
    <xf numFmtId="172" fontId="7" fillId="2" borderId="44" xfId="0" applyNumberFormat="1" applyFont="1" applyFill="1" applyBorder="1" applyAlignment="1">
      <alignment horizontal="center" vertical="top"/>
    </xf>
    <xf numFmtId="172" fontId="7" fillId="2" borderId="35" xfId="0" applyNumberFormat="1" applyFont="1" applyFill="1" applyBorder="1" applyAlignment="1">
      <alignment horizontal="center" vertical="top"/>
    </xf>
    <xf numFmtId="172" fontId="7" fillId="2" borderId="46" xfId="0" applyNumberFormat="1" applyFont="1" applyFill="1" applyBorder="1" applyAlignment="1">
      <alignment horizontal="center" vertical="top"/>
    </xf>
    <xf numFmtId="172" fontId="7" fillId="2" borderId="68" xfId="0" applyNumberFormat="1" applyFont="1" applyFill="1" applyBorder="1" applyAlignment="1">
      <alignment horizontal="center" vertical="top"/>
    </xf>
    <xf numFmtId="172" fontId="7" fillId="2" borderId="63" xfId="0" applyNumberFormat="1" applyFont="1" applyFill="1" applyBorder="1" applyAlignment="1">
      <alignment horizontal="center" vertical="top"/>
    </xf>
    <xf numFmtId="172" fontId="7" fillId="2" borderId="54" xfId="0" applyNumberFormat="1" applyFont="1" applyFill="1" applyBorder="1" applyAlignment="1">
      <alignment horizontal="center" vertical="top"/>
    </xf>
    <xf numFmtId="172" fontId="7" fillId="2" borderId="55" xfId="0" applyNumberFormat="1" applyFont="1" applyFill="1" applyBorder="1" applyAlignment="1">
      <alignment horizontal="center" vertical="top"/>
    </xf>
    <xf numFmtId="172" fontId="7" fillId="2" borderId="58" xfId="0" applyNumberFormat="1" applyFont="1" applyFill="1" applyBorder="1" applyAlignment="1">
      <alignment horizontal="center" vertical="top"/>
    </xf>
    <xf numFmtId="172" fontId="7" fillId="2" borderId="56" xfId="0" applyNumberFormat="1" applyFont="1" applyFill="1" applyBorder="1" applyAlignment="1">
      <alignment horizontal="center" vertical="top"/>
    </xf>
    <xf numFmtId="172" fontId="2" fillId="3" borderId="38" xfId="0" applyNumberFormat="1" applyFont="1" applyFill="1" applyBorder="1" applyAlignment="1">
      <alignment horizontal="center" vertical="top"/>
    </xf>
    <xf numFmtId="174" fontId="6" fillId="5" borderId="37" xfId="0" applyNumberFormat="1" applyFont="1" applyFill="1" applyBorder="1" applyAlignment="1">
      <alignment horizontal="center" vertical="top" wrapText="1"/>
    </xf>
    <xf numFmtId="174" fontId="6" fillId="5" borderId="35" xfId="0" applyNumberFormat="1" applyFont="1" applyFill="1" applyBorder="1" applyAlignment="1">
      <alignment horizontal="center" vertical="top" wrapText="1"/>
    </xf>
    <xf numFmtId="174" fontId="6" fillId="5" borderId="46" xfId="0" applyNumberFormat="1" applyFont="1" applyFill="1" applyBorder="1" applyAlignment="1">
      <alignment horizontal="center" vertical="top" wrapText="1"/>
    </xf>
    <xf numFmtId="174" fontId="6" fillId="0" borderId="37" xfId="0" applyNumberFormat="1" applyFont="1" applyBorder="1" applyAlignment="1">
      <alignment horizontal="center" vertical="top" wrapText="1"/>
    </xf>
    <xf numFmtId="174" fontId="6" fillId="0" borderId="35" xfId="0" applyNumberFormat="1" applyFont="1" applyBorder="1" applyAlignment="1">
      <alignment horizontal="center" vertical="top" wrapText="1"/>
    </xf>
    <xf numFmtId="174" fontId="6" fillId="0" borderId="46" xfId="0" applyNumberFormat="1" applyFont="1" applyBorder="1" applyAlignment="1">
      <alignment horizontal="center" vertical="top" wrapText="1"/>
    </xf>
    <xf numFmtId="174" fontId="6" fillId="5" borderId="34" xfId="0" applyNumberFormat="1" applyFont="1" applyFill="1" applyBorder="1" applyAlignment="1">
      <alignment horizontal="center" vertical="top" wrapText="1"/>
    </xf>
    <xf numFmtId="174" fontId="6" fillId="5" borderId="33" xfId="0" applyNumberFormat="1" applyFont="1" applyFill="1" applyBorder="1" applyAlignment="1">
      <alignment horizontal="center" vertical="top" wrapText="1"/>
    </xf>
    <xf numFmtId="174" fontId="6" fillId="5" borderId="48" xfId="0" applyNumberFormat="1" applyFont="1" applyFill="1" applyBorder="1" applyAlignment="1">
      <alignment horizontal="center" vertical="top" wrapText="1"/>
    </xf>
    <xf numFmtId="174" fontId="6" fillId="0" borderId="34" xfId="0" applyNumberFormat="1" applyFont="1" applyBorder="1" applyAlignment="1">
      <alignment horizontal="center" vertical="top" wrapText="1"/>
    </xf>
    <xf numFmtId="174" fontId="6" fillId="0" borderId="33" xfId="0" applyNumberFormat="1" applyFont="1" applyBorder="1" applyAlignment="1">
      <alignment horizontal="center" vertical="top" wrapText="1"/>
    </xf>
    <xf numFmtId="174" fontId="6" fillId="0" borderId="48" xfId="0" applyNumberFormat="1" applyFont="1" applyBorder="1" applyAlignment="1">
      <alignment horizontal="center" vertical="top" wrapText="1"/>
    </xf>
    <xf numFmtId="174" fontId="6" fillId="5" borderId="34" xfId="0" applyNumberFormat="1" applyFont="1" applyFill="1" applyBorder="1" applyAlignment="1">
      <alignment horizontal="center" vertical="top"/>
    </xf>
    <xf numFmtId="174" fontId="6" fillId="0" borderId="34" xfId="0" applyNumberFormat="1" applyFont="1" applyBorder="1" applyAlignment="1">
      <alignment horizontal="center" vertical="top"/>
    </xf>
    <xf numFmtId="174" fontId="6" fillId="0" borderId="33" xfId="0" applyNumberFormat="1" applyFont="1" applyBorder="1" applyAlignment="1">
      <alignment horizontal="center" vertical="top"/>
    </xf>
    <xf numFmtId="174" fontId="6" fillId="0" borderId="48" xfId="0" applyNumberFormat="1" applyFont="1" applyBorder="1" applyAlignment="1">
      <alignment horizontal="center" vertical="top"/>
    </xf>
    <xf numFmtId="174" fontId="3" fillId="5" borderId="36" xfId="0" applyNumberFormat="1" applyFont="1" applyFill="1" applyBorder="1" applyAlignment="1">
      <alignment horizontal="center" vertical="top"/>
    </xf>
    <xf numFmtId="174" fontId="3" fillId="5" borderId="57" xfId="0" applyNumberFormat="1" applyFont="1" applyFill="1" applyBorder="1" applyAlignment="1">
      <alignment horizontal="center" vertical="top"/>
    </xf>
    <xf numFmtId="174" fontId="3" fillId="5" borderId="55" xfId="0" applyNumberFormat="1" applyFont="1" applyFill="1" applyBorder="1" applyAlignment="1">
      <alignment horizontal="center" vertical="top"/>
    </xf>
    <xf numFmtId="174" fontId="3" fillId="5" borderId="56" xfId="0" applyNumberFormat="1" applyFont="1" applyFill="1" applyBorder="1" applyAlignment="1">
      <alignment horizontal="center" vertical="top"/>
    </xf>
    <xf numFmtId="174" fontId="3" fillId="4" borderId="69" xfId="0" applyNumberFormat="1" applyFont="1" applyFill="1" applyBorder="1" applyAlignment="1">
      <alignment horizontal="center" vertical="top"/>
    </xf>
    <xf numFmtId="172" fontId="6" fillId="0" borderId="37" xfId="0" applyNumberFormat="1" applyFont="1" applyBorder="1" applyAlignment="1">
      <alignment horizontal="center" vertical="top"/>
    </xf>
    <xf numFmtId="172" fontId="6" fillId="0" borderId="35" xfId="0" applyNumberFormat="1" applyFont="1" applyBorder="1" applyAlignment="1">
      <alignment horizontal="center" vertical="top"/>
    </xf>
    <xf numFmtId="172" fontId="6" fillId="0" borderId="46" xfId="0" applyNumberFormat="1" applyFont="1" applyBorder="1" applyAlignment="1">
      <alignment horizontal="center" vertical="top"/>
    </xf>
    <xf numFmtId="172" fontId="6" fillId="5" borderId="37" xfId="0" applyNumberFormat="1" applyFont="1" applyFill="1" applyBorder="1" applyAlignment="1">
      <alignment horizontal="center" vertical="top"/>
    </xf>
    <xf numFmtId="172" fontId="6" fillId="5" borderId="35" xfId="0" applyNumberFormat="1" applyFont="1" applyFill="1" applyBorder="1" applyAlignment="1">
      <alignment horizontal="center" vertical="top"/>
    </xf>
    <xf numFmtId="172" fontId="6" fillId="5" borderId="46" xfId="0" applyNumberFormat="1" applyFont="1" applyFill="1" applyBorder="1" applyAlignment="1">
      <alignment horizontal="center" vertical="top"/>
    </xf>
    <xf numFmtId="172" fontId="3" fillId="5" borderId="36" xfId="0" applyNumberFormat="1" applyFont="1" applyFill="1" applyBorder="1" applyAlignment="1">
      <alignment horizontal="center" vertical="top"/>
    </xf>
    <xf numFmtId="172" fontId="3" fillId="5" borderId="51" xfId="0" applyNumberFormat="1" applyFont="1" applyFill="1" applyBorder="1" applyAlignment="1">
      <alignment horizontal="center" vertical="top"/>
    </xf>
    <xf numFmtId="172" fontId="6" fillId="0" borderId="33" xfId="0" applyNumberFormat="1" applyFont="1" applyBorder="1" applyAlignment="1">
      <alignment horizontal="center" vertical="top"/>
    </xf>
    <xf numFmtId="172" fontId="6" fillId="5" borderId="33" xfId="0" applyNumberFormat="1" applyFont="1" applyFill="1" applyBorder="1" applyAlignment="1">
      <alignment horizontal="center" vertical="top"/>
    </xf>
    <xf numFmtId="172" fontId="11" fillId="4" borderId="69" xfId="0" applyNumberFormat="1" applyFont="1" applyFill="1" applyBorder="1" applyAlignment="1">
      <alignment horizontal="center" vertical="top"/>
    </xf>
    <xf numFmtId="172" fontId="6" fillId="0" borderId="45" xfId="0" applyNumberFormat="1" applyFont="1" applyBorder="1" applyAlignment="1">
      <alignment horizontal="center" vertical="top"/>
    </xf>
    <xf numFmtId="172" fontId="6" fillId="0" borderId="48" xfId="0" applyNumberFormat="1" applyFont="1" applyBorder="1" applyAlignment="1">
      <alignment horizontal="center" vertical="top"/>
    </xf>
    <xf numFmtId="172" fontId="6" fillId="5" borderId="34" xfId="0" applyNumberFormat="1" applyFont="1" applyFill="1" applyBorder="1" applyAlignment="1">
      <alignment horizontal="center" vertical="top"/>
    </xf>
    <xf numFmtId="172" fontId="6" fillId="5" borderId="48" xfId="0" applyNumberFormat="1" applyFont="1" applyFill="1" applyBorder="1" applyAlignment="1">
      <alignment horizontal="center" vertical="top"/>
    </xf>
    <xf numFmtId="172" fontId="6" fillId="0" borderId="34" xfId="0" applyNumberFormat="1" applyFont="1" applyBorder="1" applyAlignment="1">
      <alignment horizontal="center" vertical="top"/>
    </xf>
    <xf numFmtId="172" fontId="6" fillId="0" borderId="63" xfId="0" applyNumberFormat="1" applyFont="1" applyBorder="1" applyAlignment="1">
      <alignment horizontal="center" vertical="top"/>
    </xf>
    <xf numFmtId="172" fontId="6" fillId="0" borderId="33" xfId="0" applyNumberFormat="1" applyFont="1" applyBorder="1" applyAlignment="1">
      <alignment horizontal="center"/>
    </xf>
    <xf numFmtId="172" fontId="6" fillId="0" borderId="60" xfId="0" applyNumberFormat="1" applyFont="1" applyBorder="1" applyAlignment="1">
      <alignment horizontal="center" vertical="top"/>
    </xf>
    <xf numFmtId="172" fontId="6" fillId="0" borderId="50" xfId="0" applyNumberFormat="1" applyFont="1" applyBorder="1" applyAlignment="1">
      <alignment horizontal="center" vertical="top"/>
    </xf>
    <xf numFmtId="172" fontId="6" fillId="5" borderId="41" xfId="0" applyNumberFormat="1" applyFont="1" applyFill="1" applyBorder="1" applyAlignment="1">
      <alignment horizontal="center" vertical="top"/>
    </xf>
    <xf numFmtId="172" fontId="6" fillId="5" borderId="60" xfId="0" applyNumberFormat="1" applyFont="1" applyFill="1" applyBorder="1" applyAlignment="1">
      <alignment horizontal="center" vertical="top"/>
    </xf>
    <xf numFmtId="172" fontId="6" fillId="5" borderId="50" xfId="0" applyNumberFormat="1" applyFont="1" applyFill="1" applyBorder="1" applyAlignment="1">
      <alignment horizontal="center" vertical="top"/>
    </xf>
    <xf numFmtId="172" fontId="6" fillId="0" borderId="41" xfId="0" applyNumberFormat="1" applyFont="1" applyBorder="1" applyAlignment="1">
      <alignment horizontal="center" vertical="top"/>
    </xf>
    <xf numFmtId="172" fontId="6" fillId="0" borderId="61" xfId="0" applyNumberFormat="1" applyFont="1" applyBorder="1" applyAlignment="1">
      <alignment horizontal="center" vertical="top"/>
    </xf>
    <xf numFmtId="172" fontId="3" fillId="5" borderId="70" xfId="0" applyNumberFormat="1" applyFont="1" applyFill="1" applyBorder="1" applyAlignment="1">
      <alignment horizontal="center" vertical="top"/>
    </xf>
    <xf numFmtId="172" fontId="13" fillId="5" borderId="36" xfId="0" applyNumberFormat="1" applyFont="1" applyFill="1" applyBorder="1" applyAlignment="1">
      <alignment horizontal="center" vertical="top"/>
    </xf>
    <xf numFmtId="172" fontId="7" fillId="2" borderId="61" xfId="0" applyNumberFormat="1" applyFont="1" applyFill="1" applyBorder="1" applyAlignment="1">
      <alignment horizontal="center" vertical="top"/>
    </xf>
    <xf numFmtId="172" fontId="6" fillId="5" borderId="44" xfId="0" applyNumberFormat="1" applyFont="1" applyFill="1" applyBorder="1" applyAlignment="1">
      <alignment horizontal="center" vertical="top"/>
    </xf>
    <xf numFmtId="172" fontId="2" fillId="5" borderId="35" xfId="0" applyNumberFormat="1" applyFont="1" applyFill="1" applyBorder="1" applyAlignment="1">
      <alignment horizontal="center" vertical="top"/>
    </xf>
    <xf numFmtId="172" fontId="6" fillId="5" borderId="47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/>
    </xf>
    <xf numFmtId="172" fontId="2" fillId="5" borderId="54" xfId="0" applyNumberFormat="1" applyFont="1" applyFill="1" applyBorder="1" applyAlignment="1">
      <alignment horizontal="center" vertical="center"/>
    </xf>
    <xf numFmtId="172" fontId="2" fillId="5" borderId="55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top"/>
    </xf>
    <xf numFmtId="172" fontId="7" fillId="2" borderId="35" xfId="0" applyNumberFormat="1" applyFont="1" applyFill="1" applyBorder="1" applyAlignment="1">
      <alignment horizontal="center" vertical="center"/>
    </xf>
    <xf numFmtId="172" fontId="7" fillId="2" borderId="33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172" fontId="2" fillId="5" borderId="57" xfId="0" applyNumberFormat="1" applyFont="1" applyFill="1" applyBorder="1" applyAlignment="1">
      <alignment horizontal="center" vertical="center"/>
    </xf>
    <xf numFmtId="172" fontId="2" fillId="5" borderId="70" xfId="0" applyNumberFormat="1" applyFont="1" applyFill="1" applyBorder="1" applyAlignment="1">
      <alignment horizontal="center" vertical="center"/>
    </xf>
    <xf numFmtId="172" fontId="2" fillId="5" borderId="51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72" fontId="7" fillId="0" borderId="37" xfId="0" applyNumberFormat="1" applyFont="1" applyFill="1" applyBorder="1" applyAlignment="1">
      <alignment horizontal="center" vertical="center"/>
    </xf>
    <xf numFmtId="172" fontId="7" fillId="0" borderId="45" xfId="0" applyNumberFormat="1" applyFont="1" applyFill="1" applyBorder="1" applyAlignment="1">
      <alignment horizontal="center" vertical="center"/>
    </xf>
    <xf numFmtId="172" fontId="7" fillId="5" borderId="44" xfId="0" applyNumberFormat="1" applyFont="1" applyFill="1" applyBorder="1" applyAlignment="1">
      <alignment horizontal="center" vertical="center"/>
    </xf>
    <xf numFmtId="172" fontId="7" fillId="0" borderId="44" xfId="0" applyNumberFormat="1" applyFont="1" applyFill="1" applyBorder="1" applyAlignment="1">
      <alignment horizontal="center" vertical="center"/>
    </xf>
    <xf numFmtId="174" fontId="6" fillId="0" borderId="63" xfId="0" applyNumberFormat="1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174" fontId="6" fillId="0" borderId="13" xfId="0" applyNumberFormat="1" applyFont="1" applyFill="1" applyBorder="1" applyAlignment="1">
      <alignment horizontal="center" vertical="center"/>
    </xf>
    <xf numFmtId="174" fontId="6" fillId="0" borderId="61" xfId="0" applyNumberFormat="1" applyFont="1" applyFill="1" applyBorder="1" applyAlignment="1">
      <alignment horizontal="center" vertical="center"/>
    </xf>
    <xf numFmtId="172" fontId="6" fillId="0" borderId="41" xfId="0" applyNumberFormat="1" applyFont="1" applyFill="1" applyBorder="1" applyAlignment="1">
      <alignment horizontal="center" vertical="center"/>
    </xf>
    <xf numFmtId="172" fontId="6" fillId="0" borderId="60" xfId="0" applyNumberFormat="1" applyFont="1" applyFill="1" applyBorder="1" applyAlignment="1">
      <alignment horizontal="center" vertical="center"/>
    </xf>
    <xf numFmtId="172" fontId="6" fillId="0" borderId="48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61" xfId="0" applyNumberFormat="1" applyFont="1" applyFill="1" applyBorder="1" applyAlignment="1">
      <alignment horizontal="center" vertical="center"/>
    </xf>
    <xf numFmtId="172" fontId="6" fillId="0" borderId="62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>
      <alignment horizontal="center" vertical="center"/>
    </xf>
    <xf numFmtId="172" fontId="6" fillId="0" borderId="47" xfId="0" applyNumberFormat="1" applyFont="1" applyFill="1" applyBorder="1" applyAlignment="1">
      <alignment horizontal="center" vertical="center"/>
    </xf>
    <xf numFmtId="172" fontId="6" fillId="0" borderId="33" xfId="0" applyNumberFormat="1" applyFont="1" applyFill="1" applyBorder="1" applyAlignment="1">
      <alignment horizontal="center" vertical="center"/>
    </xf>
    <xf numFmtId="172" fontId="6" fillId="0" borderId="34" xfId="0" applyNumberFormat="1" applyFont="1" applyFill="1" applyBorder="1" applyAlignment="1">
      <alignment horizontal="center" vertical="center"/>
    </xf>
    <xf numFmtId="174" fontId="6" fillId="0" borderId="62" xfId="0" applyNumberFormat="1" applyFont="1" applyFill="1" applyBorder="1" applyAlignment="1">
      <alignment horizontal="center" vertical="top"/>
    </xf>
    <xf numFmtId="174" fontId="6" fillId="0" borderId="48" xfId="0" applyNumberFormat="1" applyFont="1" applyFill="1" applyBorder="1" applyAlignment="1">
      <alignment horizontal="center" vertical="top"/>
    </xf>
    <xf numFmtId="172" fontId="6" fillId="0" borderId="44" xfId="0" applyNumberFormat="1" applyFont="1" applyFill="1" applyBorder="1" applyAlignment="1">
      <alignment horizontal="center" vertical="center"/>
    </xf>
    <xf numFmtId="172" fontId="6" fillId="0" borderId="35" xfId="0" applyNumberFormat="1" applyFont="1" applyFill="1" applyBorder="1" applyAlignment="1">
      <alignment horizontal="center" vertical="center"/>
    </xf>
    <xf numFmtId="172" fontId="6" fillId="0" borderId="46" xfId="0" applyNumberFormat="1" applyFont="1" applyFill="1" applyBorder="1" applyAlignment="1">
      <alignment horizontal="center" vertical="center"/>
    </xf>
    <xf numFmtId="172" fontId="2" fillId="0" borderId="35" xfId="0" applyNumberFormat="1" applyFont="1" applyFill="1" applyBorder="1" applyAlignment="1">
      <alignment horizontal="center" vertical="center"/>
    </xf>
    <xf numFmtId="172" fontId="3" fillId="0" borderId="62" xfId="0" applyNumberFormat="1" applyFont="1" applyFill="1" applyBorder="1" applyAlignment="1">
      <alignment horizontal="center" vertical="top"/>
    </xf>
    <xf numFmtId="172" fontId="3" fillId="0" borderId="50" xfId="0" applyNumberFormat="1" applyFont="1" applyFill="1" applyBorder="1" applyAlignment="1">
      <alignment horizontal="center" vertical="top"/>
    </xf>
    <xf numFmtId="172" fontId="3" fillId="0" borderId="48" xfId="0" applyNumberFormat="1" applyFont="1" applyFill="1" applyBorder="1" applyAlignment="1">
      <alignment horizontal="center" vertical="top"/>
    </xf>
    <xf numFmtId="172" fontId="3" fillId="0" borderId="56" xfId="0" applyNumberFormat="1" applyFont="1" applyFill="1" applyBorder="1" applyAlignment="1">
      <alignment horizontal="center" vertical="top"/>
    </xf>
    <xf numFmtId="174" fontId="6" fillId="0" borderId="35" xfId="0" applyNumberFormat="1" applyFont="1" applyFill="1" applyBorder="1" applyAlignment="1">
      <alignment horizontal="center" vertical="top" wrapText="1"/>
    </xf>
    <xf numFmtId="174" fontId="6" fillId="0" borderId="46" xfId="0" applyNumberFormat="1" applyFont="1" applyFill="1" applyBorder="1" applyAlignment="1">
      <alignment horizontal="center" vertical="top" wrapText="1"/>
    </xf>
    <xf numFmtId="174" fontId="6" fillId="0" borderId="33" xfId="0" applyNumberFormat="1" applyFont="1" applyFill="1" applyBorder="1" applyAlignment="1">
      <alignment horizontal="center" vertical="top"/>
    </xf>
    <xf numFmtId="174" fontId="6" fillId="0" borderId="33" xfId="0" applyNumberFormat="1" applyFont="1" applyFill="1" applyBorder="1" applyAlignment="1">
      <alignment horizontal="center" vertical="top" wrapText="1"/>
    </xf>
    <xf numFmtId="174" fontId="6" fillId="0" borderId="48" xfId="0" applyNumberFormat="1" applyFont="1" applyFill="1" applyBorder="1" applyAlignment="1">
      <alignment horizontal="center" vertical="top" wrapText="1"/>
    </xf>
    <xf numFmtId="172" fontId="6" fillId="0" borderId="46" xfId="0" applyNumberFormat="1" applyFont="1" applyFill="1" applyBorder="1" applyAlignment="1">
      <alignment horizontal="center" vertical="top"/>
    </xf>
    <xf numFmtId="172" fontId="6" fillId="0" borderId="33" xfId="0" applyNumberFormat="1" applyFont="1" applyFill="1" applyBorder="1" applyAlignment="1">
      <alignment horizontal="center" vertical="top"/>
    </xf>
    <xf numFmtId="172" fontId="6" fillId="0" borderId="48" xfId="0" applyNumberFormat="1" applyFont="1" applyFill="1" applyBorder="1" applyAlignment="1">
      <alignment horizontal="center" vertical="top"/>
    </xf>
    <xf numFmtId="172" fontId="6" fillId="0" borderId="60" xfId="0" applyNumberFormat="1" applyFont="1" applyFill="1" applyBorder="1" applyAlignment="1">
      <alignment horizontal="center" vertical="top"/>
    </xf>
    <xf numFmtId="172" fontId="6" fillId="0" borderId="50" xfId="0" applyNumberFormat="1" applyFont="1" applyFill="1" applyBorder="1" applyAlignment="1">
      <alignment horizontal="center" vertical="top"/>
    </xf>
    <xf numFmtId="172" fontId="6" fillId="0" borderId="37" xfId="0" applyNumberFormat="1" applyFont="1" applyFill="1" applyBorder="1" applyAlignment="1">
      <alignment horizontal="center" vertical="top"/>
    </xf>
    <xf numFmtId="172" fontId="7" fillId="5" borderId="47" xfId="0" applyNumberFormat="1" applyFont="1" applyFill="1" applyBorder="1" applyAlignment="1">
      <alignment horizontal="center" vertical="top"/>
    </xf>
    <xf numFmtId="172" fontId="7" fillId="0" borderId="13" xfId="0" applyNumberFormat="1" applyFont="1" applyFill="1" applyBorder="1" applyAlignment="1">
      <alignment horizontal="center" vertical="top"/>
    </xf>
    <xf numFmtId="172" fontId="7" fillId="5" borderId="13" xfId="0" applyNumberFormat="1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left" vertical="top" wrapText="1"/>
    </xf>
    <xf numFmtId="49" fontId="3" fillId="4" borderId="4" xfId="0" applyNumberFormat="1" applyFont="1" applyFill="1" applyBorder="1" applyAlignment="1">
      <alignment horizontal="center" vertical="top"/>
    </xf>
    <xf numFmtId="49" fontId="3" fillId="3" borderId="19" xfId="0" applyNumberFormat="1" applyFont="1" applyFill="1" applyBorder="1" applyAlignment="1">
      <alignment horizontal="center" vertical="top"/>
    </xf>
    <xf numFmtId="0" fontId="6" fillId="0" borderId="71" xfId="0" applyFont="1" applyBorder="1" applyAlignment="1">
      <alignment horizontal="center" vertical="center" textRotation="90"/>
    </xf>
    <xf numFmtId="0" fontId="10" fillId="0" borderId="72" xfId="0" applyFont="1" applyBorder="1" applyAlignment="1">
      <alignment horizontal="center" vertical="top"/>
    </xf>
    <xf numFmtId="0" fontId="0" fillId="0" borderId="72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49" fontId="3" fillId="3" borderId="74" xfId="0" applyNumberFormat="1" applyFont="1" applyFill="1" applyBorder="1" applyAlignment="1">
      <alignment horizontal="center" vertical="top"/>
    </xf>
    <xf numFmtId="0" fontId="6" fillId="0" borderId="72" xfId="0" applyFont="1" applyBorder="1" applyAlignment="1">
      <alignment horizontal="center" vertical="top"/>
    </xf>
    <xf numFmtId="0" fontId="6" fillId="0" borderId="73" xfId="0" applyFont="1" applyBorder="1" applyAlignment="1">
      <alignment horizontal="center" vertical="top"/>
    </xf>
    <xf numFmtId="0" fontId="6" fillId="0" borderId="71" xfId="0" applyFont="1" applyBorder="1" applyAlignment="1">
      <alignment horizontal="center" vertical="top"/>
    </xf>
    <xf numFmtId="174" fontId="3" fillId="5" borderId="29" xfId="0" applyNumberFormat="1" applyFont="1" applyFill="1" applyBorder="1" applyAlignment="1">
      <alignment horizontal="center" vertical="center"/>
    </xf>
    <xf numFmtId="174" fontId="2" fillId="4" borderId="75" xfId="0" applyNumberFormat="1" applyFont="1" applyFill="1" applyBorder="1" applyAlignment="1">
      <alignment horizontal="center" vertical="top"/>
    </xf>
    <xf numFmtId="174" fontId="2" fillId="4" borderId="69" xfId="0" applyNumberFormat="1" applyFont="1" applyFill="1" applyBorder="1" applyAlignment="1">
      <alignment horizontal="center" vertical="top"/>
    </xf>
    <xf numFmtId="174" fontId="2" fillId="4" borderId="76" xfId="0" applyNumberFormat="1" applyFont="1" applyFill="1" applyBorder="1" applyAlignment="1">
      <alignment horizontal="center" vertical="top"/>
    </xf>
    <xf numFmtId="174" fontId="2" fillId="4" borderId="77" xfId="0" applyNumberFormat="1" applyFont="1" applyFill="1" applyBorder="1" applyAlignment="1">
      <alignment horizontal="center" vertical="top"/>
    </xf>
    <xf numFmtId="174" fontId="2" fillId="4" borderId="30" xfId="0" applyNumberFormat="1" applyFont="1" applyFill="1" applyBorder="1" applyAlignment="1">
      <alignment horizontal="center" vertical="top"/>
    </xf>
    <xf numFmtId="174" fontId="3" fillId="5" borderId="24" xfId="0" applyNumberFormat="1" applyFont="1" applyFill="1" applyBorder="1" applyAlignment="1">
      <alignment horizontal="center" vertical="center"/>
    </xf>
    <xf numFmtId="174" fontId="2" fillId="4" borderId="78" xfId="0" applyNumberFormat="1" applyFont="1" applyFill="1" applyBorder="1" applyAlignment="1">
      <alignment horizontal="center" vertical="top"/>
    </xf>
    <xf numFmtId="174" fontId="3" fillId="5" borderId="24" xfId="0" applyNumberFormat="1" applyFont="1" applyFill="1" applyBorder="1" applyAlignment="1">
      <alignment horizontal="center" vertical="top"/>
    </xf>
    <xf numFmtId="174" fontId="6" fillId="0" borderId="21" xfId="0" applyNumberFormat="1" applyFont="1" applyFill="1" applyBorder="1" applyAlignment="1">
      <alignment horizontal="center" vertical="top"/>
    </xf>
    <xf numFmtId="174" fontId="2" fillId="4" borderId="59" xfId="0" applyNumberFormat="1" applyFont="1" applyFill="1" applyBorder="1" applyAlignment="1">
      <alignment horizontal="center" vertical="top"/>
    </xf>
    <xf numFmtId="174" fontId="6" fillId="0" borderId="66" xfId="0" applyNumberFormat="1" applyFont="1" applyFill="1" applyBorder="1" applyAlignment="1">
      <alignment horizontal="center" vertical="top"/>
    </xf>
    <xf numFmtId="174" fontId="3" fillId="5" borderId="29" xfId="0" applyNumberFormat="1" applyFont="1" applyFill="1" applyBorder="1" applyAlignment="1">
      <alignment horizontal="center" vertical="top"/>
    </xf>
    <xf numFmtId="174" fontId="2" fillId="4" borderId="79" xfId="0" applyNumberFormat="1" applyFont="1" applyFill="1" applyBorder="1" applyAlignment="1">
      <alignment horizontal="center" vertical="top"/>
    </xf>
    <xf numFmtId="174" fontId="7" fillId="0" borderId="25" xfId="0" applyNumberFormat="1" applyFont="1" applyFill="1" applyBorder="1" applyAlignment="1">
      <alignment horizontal="center" vertical="center"/>
    </xf>
    <xf numFmtId="174" fontId="6" fillId="0" borderId="65" xfId="0" applyNumberFormat="1" applyFont="1" applyFill="1" applyBorder="1" applyAlignment="1">
      <alignment horizontal="center" vertical="top"/>
    </xf>
    <xf numFmtId="172" fontId="2" fillId="5" borderId="80" xfId="0" applyNumberFormat="1" applyFont="1" applyFill="1" applyBorder="1" applyAlignment="1">
      <alignment horizontal="center" vertical="center"/>
    </xf>
    <xf numFmtId="172" fontId="2" fillId="5" borderId="29" xfId="0" applyNumberFormat="1" applyFont="1" applyFill="1" applyBorder="1" applyAlignment="1">
      <alignment horizontal="center" vertical="top"/>
    </xf>
    <xf numFmtId="172" fontId="7" fillId="5" borderId="21" xfId="0" applyNumberFormat="1" applyFont="1" applyFill="1" applyBorder="1" applyAlignment="1">
      <alignment horizontal="center" vertical="center"/>
    </xf>
    <xf numFmtId="172" fontId="2" fillId="5" borderId="24" xfId="0" applyNumberFormat="1" applyFont="1" applyFill="1" applyBorder="1" applyAlignment="1">
      <alignment horizontal="center" vertical="center"/>
    </xf>
    <xf numFmtId="172" fontId="7" fillId="5" borderId="66" xfId="0" applyNumberFormat="1" applyFont="1" applyFill="1" applyBorder="1" applyAlignment="1">
      <alignment horizontal="center" vertical="center"/>
    </xf>
    <xf numFmtId="172" fontId="2" fillId="4" borderId="79" xfId="0" applyNumberFormat="1" applyFont="1" applyFill="1" applyBorder="1" applyAlignment="1">
      <alignment horizontal="center" vertical="top"/>
    </xf>
    <xf numFmtId="172" fontId="2" fillId="4" borderId="69" xfId="0" applyNumberFormat="1" applyFont="1" applyFill="1" applyBorder="1" applyAlignment="1">
      <alignment horizontal="center" vertical="top"/>
    </xf>
    <xf numFmtId="0" fontId="7" fillId="0" borderId="45" xfId="0" applyFont="1" applyFill="1" applyBorder="1" applyAlignment="1">
      <alignment horizontal="center" vertical="top" wrapText="1"/>
    </xf>
    <xf numFmtId="0" fontId="3" fillId="5" borderId="70" xfId="0" applyFont="1" applyFill="1" applyBorder="1" applyAlignment="1">
      <alignment horizontal="center" vertical="top" wrapText="1"/>
    </xf>
    <xf numFmtId="172" fontId="6" fillId="0" borderId="45" xfId="0" applyNumberFormat="1" applyFont="1" applyFill="1" applyBorder="1" applyAlignment="1">
      <alignment horizontal="center" vertical="top" wrapText="1"/>
    </xf>
    <xf numFmtId="172" fontId="2" fillId="5" borderId="28" xfId="0" applyNumberFormat="1" applyFont="1" applyFill="1" applyBorder="1" applyAlignment="1">
      <alignment horizontal="center" vertical="top"/>
    </xf>
    <xf numFmtId="172" fontId="2" fillId="5" borderId="70" xfId="0" applyNumberFormat="1" applyFont="1" applyFill="1" applyBorder="1" applyAlignment="1">
      <alignment horizontal="center" vertical="top"/>
    </xf>
    <xf numFmtId="172" fontId="2" fillId="5" borderId="78" xfId="0" applyNumberFormat="1" applyFont="1" applyFill="1" applyBorder="1" applyAlignment="1">
      <alignment horizontal="center" vertical="center"/>
    </xf>
    <xf numFmtId="172" fontId="6" fillId="5" borderId="21" xfId="0" applyNumberFormat="1" applyFont="1" applyFill="1" applyBorder="1" applyAlignment="1">
      <alignment horizontal="center" vertical="top" wrapText="1"/>
    </xf>
    <xf numFmtId="172" fontId="2" fillId="5" borderId="24" xfId="0" applyNumberFormat="1" applyFont="1" applyFill="1" applyBorder="1" applyAlignment="1">
      <alignment horizontal="center" vertical="top"/>
    </xf>
    <xf numFmtId="172" fontId="2" fillId="5" borderId="80" xfId="0" applyNumberFormat="1" applyFont="1" applyFill="1" applyBorder="1" applyAlignment="1">
      <alignment horizontal="center" vertical="top"/>
    </xf>
    <xf numFmtId="172" fontId="7" fillId="5" borderId="21" xfId="0" applyNumberFormat="1" applyFont="1" applyFill="1" applyBorder="1" applyAlignment="1">
      <alignment horizontal="center" vertical="top"/>
    </xf>
    <xf numFmtId="172" fontId="2" fillId="5" borderId="81" xfId="0" applyNumberFormat="1" applyFont="1" applyFill="1" applyBorder="1" applyAlignment="1">
      <alignment horizontal="center" vertical="top"/>
    </xf>
    <xf numFmtId="172" fontId="6" fillId="5" borderId="66" xfId="0" applyNumberFormat="1" applyFont="1" applyFill="1" applyBorder="1" applyAlignment="1">
      <alignment horizontal="center" vertical="top" wrapText="1"/>
    </xf>
    <xf numFmtId="172" fontId="2" fillId="5" borderId="82" xfId="0" applyNumberFormat="1" applyFont="1" applyFill="1" applyBorder="1" applyAlignment="1">
      <alignment horizontal="center" vertical="top"/>
    </xf>
    <xf numFmtId="172" fontId="2" fillId="4" borderId="20" xfId="0" applyNumberFormat="1" applyFont="1" applyFill="1" applyBorder="1" applyAlignment="1">
      <alignment horizontal="center" vertical="top"/>
    </xf>
    <xf numFmtId="172" fontId="2" fillId="5" borderId="30" xfId="0" applyNumberFormat="1" applyFont="1" applyFill="1" applyBorder="1" applyAlignment="1">
      <alignment horizontal="center" vertical="center"/>
    </xf>
    <xf numFmtId="172" fontId="2" fillId="5" borderId="55" xfId="0" applyNumberFormat="1" applyFont="1" applyFill="1" applyBorder="1" applyAlignment="1">
      <alignment horizontal="center" vertical="top"/>
    </xf>
    <xf numFmtId="172" fontId="6" fillId="5" borderId="25" xfId="0" applyNumberFormat="1" applyFont="1" applyFill="1" applyBorder="1" applyAlignment="1">
      <alignment horizontal="center" vertical="center"/>
    </xf>
    <xf numFmtId="172" fontId="2" fillId="5" borderId="75" xfId="0" applyNumberFormat="1" applyFont="1" applyFill="1" applyBorder="1" applyAlignment="1">
      <alignment horizontal="center" vertical="center"/>
    </xf>
    <xf numFmtId="172" fontId="6" fillId="5" borderId="27" xfId="0" applyNumberFormat="1" applyFont="1" applyFill="1" applyBorder="1" applyAlignment="1">
      <alignment horizontal="center" vertical="center"/>
    </xf>
    <xf numFmtId="172" fontId="6" fillId="5" borderId="25" xfId="0" applyNumberFormat="1" applyFont="1" applyFill="1" applyBorder="1" applyAlignment="1">
      <alignment horizontal="center" vertical="top" wrapText="1"/>
    </xf>
    <xf numFmtId="172" fontId="7" fillId="5" borderId="25" xfId="0" applyNumberFormat="1" applyFont="1" applyFill="1" applyBorder="1" applyAlignment="1">
      <alignment horizontal="center" vertical="top"/>
    </xf>
    <xf numFmtId="172" fontId="6" fillId="0" borderId="21" xfId="0" applyNumberFormat="1" applyFont="1" applyFill="1" applyBorder="1" applyAlignment="1">
      <alignment horizontal="center" vertical="top" wrapText="1"/>
    </xf>
    <xf numFmtId="172" fontId="7" fillId="0" borderId="21" xfId="0" applyNumberFormat="1" applyFont="1" applyFill="1" applyBorder="1" applyAlignment="1">
      <alignment horizontal="center" vertical="top"/>
    </xf>
    <xf numFmtId="172" fontId="6" fillId="0" borderId="66" xfId="0" applyNumberFormat="1" applyFont="1" applyFill="1" applyBorder="1" applyAlignment="1">
      <alignment horizontal="center" vertical="top" wrapText="1"/>
    </xf>
    <xf numFmtId="172" fontId="6" fillId="2" borderId="67" xfId="0" applyNumberFormat="1" applyFont="1" applyFill="1" applyBorder="1" applyAlignment="1">
      <alignment horizontal="center" vertical="center"/>
    </xf>
    <xf numFmtId="172" fontId="7" fillId="0" borderId="66" xfId="0" applyNumberFormat="1" applyFont="1" applyFill="1" applyBorder="1" applyAlignment="1">
      <alignment horizontal="center" vertical="top"/>
    </xf>
    <xf numFmtId="172" fontId="6" fillId="0" borderId="25" xfId="0" applyNumberFormat="1" applyFont="1" applyFill="1" applyBorder="1" applyAlignment="1">
      <alignment horizontal="center" vertical="top" wrapText="1"/>
    </xf>
    <xf numFmtId="172" fontId="7" fillId="0" borderId="25" xfId="0" applyNumberFormat="1" applyFont="1" applyFill="1" applyBorder="1" applyAlignment="1">
      <alignment horizontal="center" vertical="top"/>
    </xf>
    <xf numFmtId="172" fontId="7" fillId="0" borderId="23" xfId="0" applyNumberFormat="1" applyFont="1" applyFill="1" applyBorder="1" applyAlignment="1">
      <alignment horizontal="center" vertical="top"/>
    </xf>
    <xf numFmtId="172" fontId="7" fillId="5" borderId="23" xfId="0" applyNumberFormat="1" applyFont="1" applyFill="1" applyBorder="1" applyAlignment="1">
      <alignment horizontal="center" vertical="top"/>
    </xf>
    <xf numFmtId="172" fontId="2" fillId="0" borderId="23" xfId="0" applyNumberFormat="1" applyFont="1" applyFill="1" applyBorder="1" applyAlignment="1">
      <alignment horizontal="center" vertical="top"/>
    </xf>
    <xf numFmtId="172" fontId="7" fillId="0" borderId="67" xfId="0" applyNumberFormat="1" applyFont="1" applyFill="1" applyBorder="1" applyAlignment="1">
      <alignment horizontal="center" vertical="top"/>
    </xf>
    <xf numFmtId="172" fontId="7" fillId="5" borderId="67" xfId="0" applyNumberFormat="1" applyFont="1" applyFill="1" applyBorder="1" applyAlignment="1">
      <alignment horizontal="center" vertical="top"/>
    </xf>
    <xf numFmtId="172" fontId="2" fillId="0" borderId="67" xfId="0" applyNumberFormat="1" applyFont="1" applyFill="1" applyBorder="1" applyAlignment="1">
      <alignment horizontal="center" vertical="top"/>
    </xf>
    <xf numFmtId="174" fontId="2" fillId="5" borderId="29" xfId="0" applyNumberFormat="1" applyFont="1" applyFill="1" applyBorder="1" applyAlignment="1">
      <alignment horizontal="center" vertical="center"/>
    </xf>
    <xf numFmtId="172" fontId="2" fillId="5" borderId="29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2" fillId="5" borderId="24" xfId="0" applyFont="1" applyFill="1" applyBorder="1" applyAlignment="1">
      <alignment horizontal="center" vertical="top"/>
    </xf>
    <xf numFmtId="172" fontId="7" fillId="0" borderId="63" xfId="0" applyNumberFormat="1" applyFont="1" applyFill="1" applyBorder="1" applyAlignment="1">
      <alignment horizontal="center" vertical="center"/>
    </xf>
    <xf numFmtId="172" fontId="7" fillId="5" borderId="45" xfId="0" applyNumberFormat="1" applyFont="1" applyFill="1" applyBorder="1" applyAlignment="1">
      <alignment horizontal="center" vertical="center"/>
    </xf>
    <xf numFmtId="172" fontId="7" fillId="5" borderId="63" xfId="0" applyNumberFormat="1" applyFont="1" applyFill="1" applyBorder="1" applyAlignment="1">
      <alignment horizontal="center" vertical="center"/>
    </xf>
    <xf numFmtId="172" fontId="7" fillId="0" borderId="47" xfId="0" applyNumberFormat="1" applyFont="1" applyFill="1" applyBorder="1" applyAlignment="1">
      <alignment horizontal="center" vertical="center"/>
    </xf>
    <xf numFmtId="172" fontId="7" fillId="5" borderId="47" xfId="0" applyNumberFormat="1" applyFont="1" applyFill="1" applyBorder="1" applyAlignment="1">
      <alignment horizontal="center" vertical="center"/>
    </xf>
    <xf numFmtId="174" fontId="2" fillId="5" borderId="24" xfId="0" applyNumberFormat="1" applyFont="1" applyFill="1" applyBorder="1" applyAlignment="1">
      <alignment horizontal="center" vertical="center"/>
    </xf>
    <xf numFmtId="174" fontId="2" fillId="5" borderId="2" xfId="0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2" fillId="5" borderId="58" xfId="0" applyFont="1" applyFill="1" applyBorder="1" applyAlignment="1">
      <alignment horizontal="center" vertical="top"/>
    </xf>
    <xf numFmtId="0" fontId="7" fillId="0" borderId="45" xfId="0" applyFont="1" applyFill="1" applyBorder="1" applyAlignment="1">
      <alignment horizontal="center" vertical="top"/>
    </xf>
    <xf numFmtId="0" fontId="2" fillId="5" borderId="70" xfId="0" applyFont="1" applyFill="1" applyBorder="1" applyAlignment="1">
      <alignment horizontal="center" vertical="top"/>
    </xf>
    <xf numFmtId="172" fontId="2" fillId="5" borderId="58" xfId="0" applyNumberFormat="1" applyFont="1" applyFill="1" applyBorder="1" applyAlignment="1">
      <alignment horizontal="center" vertical="center"/>
    </xf>
    <xf numFmtId="172" fontId="2" fillId="0" borderId="45" xfId="0" applyNumberFormat="1" applyFont="1" applyFill="1" applyBorder="1" applyAlignment="1">
      <alignment horizontal="center" vertical="center"/>
    </xf>
    <xf numFmtId="172" fontId="7" fillId="2" borderId="45" xfId="0" applyNumberFormat="1" applyFont="1" applyFill="1" applyBorder="1" applyAlignment="1">
      <alignment horizontal="center" vertical="center"/>
    </xf>
    <xf numFmtId="172" fontId="7" fillId="2" borderId="63" xfId="0" applyNumberFormat="1" applyFont="1" applyFill="1" applyBorder="1" applyAlignment="1">
      <alignment horizontal="center" vertical="center"/>
    </xf>
    <xf numFmtId="172" fontId="2" fillId="0" borderId="44" xfId="0" applyNumberFormat="1" applyFont="1" applyFill="1" applyBorder="1" applyAlignment="1">
      <alignment horizontal="center" vertical="center"/>
    </xf>
    <xf numFmtId="172" fontId="7" fillId="2" borderId="44" xfId="0" applyNumberFormat="1" applyFont="1" applyFill="1" applyBorder="1" applyAlignment="1">
      <alignment horizontal="center" vertical="center"/>
    </xf>
    <xf numFmtId="172" fontId="7" fillId="2" borderId="47" xfId="0" applyNumberFormat="1" applyFont="1" applyFill="1" applyBorder="1" applyAlignment="1">
      <alignment horizontal="center" vertical="center"/>
    </xf>
    <xf numFmtId="172" fontId="7" fillId="2" borderId="46" xfId="0" applyNumberFormat="1" applyFont="1" applyFill="1" applyBorder="1" applyAlignment="1">
      <alignment horizontal="center" vertical="center"/>
    </xf>
    <xf numFmtId="172" fontId="7" fillId="2" borderId="48" xfId="0" applyNumberFormat="1" applyFont="1" applyFill="1" applyBorder="1" applyAlignment="1">
      <alignment horizontal="center" vertical="center"/>
    </xf>
    <xf numFmtId="172" fontId="2" fillId="5" borderId="56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vertical="top"/>
    </xf>
    <xf numFmtId="172" fontId="3" fillId="5" borderId="80" xfId="0" applyNumberFormat="1" applyFont="1" applyFill="1" applyBorder="1" applyAlignment="1">
      <alignment horizontal="center" vertical="top"/>
    </xf>
    <xf numFmtId="172" fontId="3" fillId="5" borderId="24" xfId="0" applyNumberFormat="1" applyFont="1" applyFill="1" applyBorder="1" applyAlignment="1">
      <alignment horizontal="center" vertical="top"/>
    </xf>
    <xf numFmtId="174" fontId="3" fillId="5" borderId="36" xfId="0" applyNumberFormat="1" applyFont="1" applyFill="1" applyBorder="1" applyAlignment="1">
      <alignment horizontal="center" vertical="center"/>
    </xf>
    <xf numFmtId="172" fontId="3" fillId="5" borderId="57" xfId="0" applyNumberFormat="1" applyFont="1" applyFill="1" applyBorder="1" applyAlignment="1">
      <alignment horizontal="center" vertical="top"/>
    </xf>
    <xf numFmtId="172" fontId="7" fillId="0" borderId="63" xfId="0" applyNumberFormat="1" applyFont="1" applyFill="1" applyBorder="1" applyAlignment="1">
      <alignment horizontal="center" vertical="top"/>
    </xf>
    <xf numFmtId="172" fontId="7" fillId="0" borderId="61" xfId="0" applyNumberFormat="1" applyFont="1" applyFill="1" applyBorder="1" applyAlignment="1">
      <alignment horizontal="center" vertical="top"/>
    </xf>
    <xf numFmtId="172" fontId="7" fillId="5" borderId="63" xfId="0" applyNumberFormat="1" applyFont="1" applyFill="1" applyBorder="1" applyAlignment="1">
      <alignment horizontal="center" vertical="top"/>
    </xf>
    <xf numFmtId="172" fontId="7" fillId="5" borderId="61" xfId="0" applyNumberFormat="1" applyFont="1" applyFill="1" applyBorder="1" applyAlignment="1">
      <alignment horizontal="center" vertical="top"/>
    </xf>
    <xf numFmtId="172" fontId="7" fillId="0" borderId="62" xfId="0" applyNumberFormat="1" applyFont="1" applyFill="1" applyBorder="1" applyAlignment="1">
      <alignment horizontal="center" vertical="top"/>
    </xf>
    <xf numFmtId="172" fontId="7" fillId="5" borderId="44" xfId="0" applyNumberFormat="1" applyFont="1" applyFill="1" applyBorder="1" applyAlignment="1">
      <alignment horizontal="center" vertical="top"/>
    </xf>
    <xf numFmtId="172" fontId="7" fillId="5" borderId="62" xfId="0" applyNumberFormat="1" applyFont="1" applyFill="1" applyBorder="1" applyAlignment="1">
      <alignment horizontal="center" vertical="top"/>
    </xf>
    <xf numFmtId="172" fontId="7" fillId="0" borderId="50" xfId="0" applyNumberFormat="1" applyFont="1" applyFill="1" applyBorder="1" applyAlignment="1">
      <alignment horizontal="center" vertical="top"/>
    </xf>
    <xf numFmtId="172" fontId="2" fillId="3" borderId="39" xfId="0" applyNumberFormat="1" applyFont="1" applyFill="1" applyBorder="1" applyAlignment="1">
      <alignment horizontal="center" vertical="top"/>
    </xf>
    <xf numFmtId="172" fontId="2" fillId="3" borderId="69" xfId="0" applyNumberFormat="1" applyFont="1" applyFill="1" applyBorder="1" applyAlignment="1">
      <alignment horizontal="center" vertical="top"/>
    </xf>
    <xf numFmtId="172" fontId="7" fillId="0" borderId="52" xfId="0" applyNumberFormat="1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0" fillId="0" borderId="34" xfId="0" applyFont="1" applyFill="1" applyBorder="1" applyAlignment="1">
      <alignment horizontal="center" vertical="top"/>
    </xf>
    <xf numFmtId="0" fontId="11" fillId="5" borderId="36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172" fontId="7" fillId="0" borderId="42" xfId="0" applyNumberFormat="1" applyFont="1" applyFill="1" applyBorder="1" applyAlignment="1">
      <alignment horizontal="center" vertical="top"/>
    </xf>
    <xf numFmtId="172" fontId="7" fillId="5" borderId="52" xfId="0" applyNumberFormat="1" applyFont="1" applyFill="1" applyBorder="1" applyAlignment="1">
      <alignment horizontal="center" vertical="top"/>
    </xf>
    <xf numFmtId="172" fontId="7" fillId="5" borderId="42" xfId="0" applyNumberFormat="1" applyFont="1" applyFill="1" applyBorder="1" applyAlignment="1">
      <alignment horizontal="center" vertical="top"/>
    </xf>
    <xf numFmtId="172" fontId="3" fillId="5" borderId="48" xfId="0" applyNumberFormat="1" applyFont="1" applyFill="1" applyBorder="1" applyAlignment="1">
      <alignment horizontal="center" vertical="top"/>
    </xf>
    <xf numFmtId="0" fontId="10" fillId="0" borderId="20" xfId="0" applyFont="1" applyBorder="1" applyAlignment="1">
      <alignment horizontal="left" vertical="top" wrapText="1"/>
    </xf>
    <xf numFmtId="0" fontId="0" fillId="0" borderId="76" xfId="0" applyBorder="1" applyAlignment="1">
      <alignment horizontal="center" vertical="top" wrapText="1"/>
    </xf>
    <xf numFmtId="0" fontId="0" fillId="0" borderId="69" xfId="0" applyFill="1" applyBorder="1" applyAlignment="1">
      <alignment horizontal="center" vertical="top" wrapText="1"/>
    </xf>
    <xf numFmtId="0" fontId="0" fillId="0" borderId="83" xfId="0" applyFill="1" applyBorder="1" applyAlignment="1">
      <alignment horizontal="center" vertical="top" wrapText="1"/>
    </xf>
    <xf numFmtId="0" fontId="10" fillId="0" borderId="69" xfId="0" applyFont="1" applyFill="1" applyBorder="1" applyAlignment="1">
      <alignment horizontal="center" vertical="top" wrapText="1"/>
    </xf>
    <xf numFmtId="0" fontId="6" fillId="0" borderId="84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0" fontId="10" fillId="0" borderId="57" xfId="0" applyFont="1" applyFill="1" applyBorder="1" applyAlignment="1">
      <alignment horizontal="center" vertical="top" wrapText="1"/>
    </xf>
    <xf numFmtId="172" fontId="3" fillId="0" borderId="45" xfId="0" applyNumberFormat="1" applyFont="1" applyFill="1" applyBorder="1" applyAlignment="1">
      <alignment horizontal="center" vertical="top"/>
    </xf>
    <xf numFmtId="172" fontId="7" fillId="5" borderId="54" xfId="0" applyNumberFormat="1" applyFont="1" applyFill="1" applyBorder="1" applyAlignment="1">
      <alignment horizontal="center" vertical="top"/>
    </xf>
    <xf numFmtId="172" fontId="3" fillId="4" borderId="78" xfId="0" applyNumberFormat="1" applyFont="1" applyFill="1" applyBorder="1" applyAlignment="1">
      <alignment horizontal="center" vertical="top"/>
    </xf>
    <xf numFmtId="172" fontId="3" fillId="4" borderId="85" xfId="0" applyNumberFormat="1" applyFont="1" applyFill="1" applyBorder="1" applyAlignment="1">
      <alignment horizontal="center" vertical="top"/>
    </xf>
    <xf numFmtId="172" fontId="3" fillId="4" borderId="75" xfId="0" applyNumberFormat="1" applyFont="1" applyFill="1" applyBorder="1" applyAlignment="1">
      <alignment horizontal="center" vertical="top"/>
    </xf>
    <xf numFmtId="172" fontId="3" fillId="4" borderId="69" xfId="0" applyNumberFormat="1" applyFont="1" applyFill="1" applyBorder="1" applyAlignment="1">
      <alignment horizontal="center" vertical="top"/>
    </xf>
    <xf numFmtId="0" fontId="7" fillId="0" borderId="84" xfId="0" applyFont="1" applyFill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72" fontId="3" fillId="4" borderId="59" xfId="0" applyNumberFormat="1" applyFont="1" applyFill="1" applyBorder="1" applyAlignment="1">
      <alignment horizontal="center" vertical="top"/>
    </xf>
    <xf numFmtId="172" fontId="3" fillId="4" borderId="20" xfId="0" applyNumberFormat="1" applyFont="1" applyFill="1" applyBorder="1" applyAlignment="1">
      <alignment horizontal="center" vertical="top"/>
    </xf>
    <xf numFmtId="49" fontId="2" fillId="4" borderId="7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49" fontId="3" fillId="3" borderId="86" xfId="0" applyNumberFormat="1" applyFont="1" applyFill="1" applyBorder="1" applyAlignment="1">
      <alignment horizontal="center" vertical="top"/>
    </xf>
    <xf numFmtId="49" fontId="3" fillId="3" borderId="87" xfId="0" applyNumberFormat="1" applyFont="1" applyFill="1" applyBorder="1" applyAlignment="1">
      <alignment horizontal="center" vertical="top"/>
    </xf>
    <xf numFmtId="49" fontId="3" fillId="4" borderId="18" xfId="0" applyNumberFormat="1" applyFont="1" applyFill="1" applyBorder="1" applyAlignment="1">
      <alignment horizontal="center" vertical="top"/>
    </xf>
    <xf numFmtId="49" fontId="3" fillId="4" borderId="6" xfId="0" applyNumberFormat="1" applyFont="1" applyFill="1" applyBorder="1" applyAlignment="1">
      <alignment horizontal="center" vertical="top"/>
    </xf>
    <xf numFmtId="172" fontId="3" fillId="4" borderId="38" xfId="0" applyNumberFormat="1" applyFont="1" applyFill="1" applyBorder="1" applyAlignment="1">
      <alignment horizontal="center" vertical="top"/>
    </xf>
    <xf numFmtId="172" fontId="3" fillId="3" borderId="59" xfId="0" applyNumberFormat="1" applyFont="1" applyFill="1" applyBorder="1" applyAlignment="1">
      <alignment horizontal="center" vertical="top"/>
    </xf>
    <xf numFmtId="172" fontId="3" fillId="4" borderId="88" xfId="0" applyNumberFormat="1" applyFont="1" applyFill="1" applyBorder="1" applyAlignment="1">
      <alignment horizontal="center" vertical="top"/>
    </xf>
    <xf numFmtId="172" fontId="3" fillId="3" borderId="20" xfId="0" applyNumberFormat="1" applyFont="1" applyFill="1" applyBorder="1" applyAlignment="1">
      <alignment horizontal="center" vertical="top"/>
    </xf>
    <xf numFmtId="172" fontId="3" fillId="4" borderId="43" xfId="0" applyNumberFormat="1" applyFont="1" applyFill="1" applyBorder="1" applyAlignment="1">
      <alignment horizontal="center" vertical="top"/>
    </xf>
    <xf numFmtId="172" fontId="3" fillId="3" borderId="69" xfId="0" applyNumberFormat="1" applyFont="1" applyFill="1" applyBorder="1" applyAlignment="1">
      <alignment horizontal="center" vertical="top"/>
    </xf>
    <xf numFmtId="49" fontId="2" fillId="3" borderId="89" xfId="0" applyNumberFormat="1" applyFont="1" applyFill="1" applyBorder="1" applyAlignment="1">
      <alignment horizontal="center" vertical="top" wrapText="1"/>
    </xf>
    <xf numFmtId="49" fontId="2" fillId="3" borderId="90" xfId="0" applyNumberFormat="1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/>
    </xf>
    <xf numFmtId="0" fontId="3" fillId="5" borderId="24" xfId="0" applyFont="1" applyFill="1" applyBorder="1" applyAlignment="1">
      <alignment horizontal="center" vertical="top"/>
    </xf>
    <xf numFmtId="0" fontId="6" fillId="0" borderId="23" xfId="0" applyNumberFormat="1" applyFont="1" applyBorder="1" applyAlignment="1">
      <alignment horizontal="center" vertical="top" wrapText="1"/>
    </xf>
    <xf numFmtId="0" fontId="3" fillId="5" borderId="80" xfId="0" applyFont="1" applyFill="1" applyBorder="1" applyAlignment="1">
      <alignment horizontal="center" vertical="top"/>
    </xf>
    <xf numFmtId="174" fontId="3" fillId="5" borderId="28" xfId="0" applyNumberFormat="1" applyFont="1" applyFill="1" applyBorder="1" applyAlignment="1">
      <alignment horizontal="center" vertical="top"/>
    </xf>
    <xf numFmtId="174" fontId="3" fillId="4" borderId="91" xfId="0" applyNumberFormat="1" applyFont="1" applyFill="1" applyBorder="1" applyAlignment="1">
      <alignment horizontal="center" vertical="top"/>
    </xf>
    <xf numFmtId="174" fontId="3" fillId="4" borderId="76" xfId="0" applyNumberFormat="1" applyFont="1" applyFill="1" applyBorder="1" applyAlignment="1">
      <alignment horizontal="center" vertical="top"/>
    </xf>
    <xf numFmtId="174" fontId="3" fillId="4" borderId="77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49" fontId="3" fillId="3" borderId="92" xfId="0" applyNumberFormat="1" applyFont="1" applyFill="1" applyBorder="1" applyAlignment="1">
      <alignment horizontal="center" vertical="top"/>
    </xf>
    <xf numFmtId="172" fontId="11" fillId="4" borderId="91" xfId="0" applyNumberFormat="1" applyFont="1" applyFill="1" applyBorder="1" applyAlignment="1">
      <alignment horizontal="center" vertical="top"/>
    </xf>
    <xf numFmtId="172" fontId="6" fillId="5" borderId="45" xfId="0" applyNumberFormat="1" applyFont="1" applyFill="1" applyBorder="1" applyAlignment="1">
      <alignment horizontal="center" vertical="top"/>
    </xf>
    <xf numFmtId="172" fontId="6" fillId="5" borderId="63" xfId="0" applyNumberFormat="1" applyFont="1" applyFill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3" fillId="5" borderId="49" xfId="0" applyFont="1" applyFill="1" applyBorder="1" applyAlignment="1">
      <alignment horizontal="center" vertical="top"/>
    </xf>
    <xf numFmtId="172" fontId="11" fillId="4" borderId="76" xfId="0" applyNumberFormat="1" applyFont="1" applyFill="1" applyBorder="1" applyAlignment="1">
      <alignment horizontal="center" vertical="top"/>
    </xf>
    <xf numFmtId="172" fontId="6" fillId="0" borderId="44" xfId="0" applyNumberFormat="1" applyFont="1" applyBorder="1" applyAlignment="1">
      <alignment horizontal="center" vertical="top"/>
    </xf>
    <xf numFmtId="172" fontId="6" fillId="0" borderId="47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172" fontId="11" fillId="4" borderId="77" xfId="0" applyNumberFormat="1" applyFont="1" applyFill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172" fontId="3" fillId="3" borderId="52" xfId="0" applyNumberFormat="1" applyFont="1" applyFill="1" applyBorder="1" applyAlignment="1">
      <alignment horizontal="center" vertical="top"/>
    </xf>
    <xf numFmtId="172" fontId="3" fillId="3" borderId="13" xfId="0" applyNumberFormat="1" applyFont="1" applyFill="1" applyBorder="1" applyAlignment="1">
      <alignment horizontal="center" vertical="top"/>
    </xf>
    <xf numFmtId="172" fontId="3" fillId="3" borderId="42" xfId="0" applyNumberFormat="1" applyFont="1" applyFill="1" applyBorder="1" applyAlignment="1">
      <alignment horizontal="center" vertical="top"/>
    </xf>
    <xf numFmtId="172" fontId="3" fillId="3" borderId="53" xfId="0" applyNumberFormat="1" applyFont="1" applyFill="1" applyBorder="1" applyAlignment="1">
      <alignment horizontal="center" vertical="top"/>
    </xf>
    <xf numFmtId="49" fontId="3" fillId="3" borderId="90" xfId="0" applyNumberFormat="1" applyFont="1" applyFill="1" applyBorder="1" applyAlignment="1">
      <alignment horizontal="center" vertical="top"/>
    </xf>
    <xf numFmtId="172" fontId="3" fillId="4" borderId="59" xfId="0" applyNumberFormat="1" applyFont="1" applyFill="1" applyBorder="1" applyAlignment="1">
      <alignment vertical="top"/>
    </xf>
    <xf numFmtId="172" fontId="3" fillId="4" borderId="93" xfId="0" applyNumberFormat="1" applyFont="1" applyFill="1" applyBorder="1" applyAlignment="1">
      <alignment vertical="top"/>
    </xf>
    <xf numFmtId="172" fontId="3" fillId="4" borderId="20" xfId="0" applyNumberFormat="1" applyFont="1" applyFill="1" applyBorder="1" applyAlignment="1">
      <alignment vertical="top"/>
    </xf>
    <xf numFmtId="172" fontId="3" fillId="4" borderId="69" xfId="0" applyNumberFormat="1" applyFont="1" applyFill="1" applyBorder="1" applyAlignment="1">
      <alignment vertical="top"/>
    </xf>
    <xf numFmtId="172" fontId="6" fillId="0" borderId="45" xfId="0" applyNumberFormat="1" applyFont="1" applyFill="1" applyBorder="1" applyAlignment="1">
      <alignment horizontal="center" vertical="top"/>
    </xf>
    <xf numFmtId="172" fontId="6" fillId="0" borderId="63" xfId="0" applyNumberFormat="1" applyFont="1" applyFill="1" applyBorder="1" applyAlignment="1">
      <alignment horizontal="center" vertical="top"/>
    </xf>
    <xf numFmtId="172" fontId="3" fillId="5" borderId="29" xfId="0" applyNumberFormat="1" applyFont="1" applyFill="1" applyBorder="1" applyAlignment="1">
      <alignment horizontal="center" vertical="top"/>
    </xf>
    <xf numFmtId="0" fontId="6" fillId="0" borderId="84" xfId="0" applyFont="1" applyBorder="1" applyAlignment="1">
      <alignment horizontal="center" vertical="top"/>
    </xf>
    <xf numFmtId="172" fontId="3" fillId="4" borderId="93" xfId="0" applyNumberFormat="1" applyFont="1" applyFill="1" applyBorder="1" applyAlignment="1">
      <alignment horizontal="center" vertical="top"/>
    </xf>
    <xf numFmtId="0" fontId="6" fillId="0" borderId="36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left" wrapText="1"/>
    </xf>
    <xf numFmtId="0" fontId="7" fillId="0" borderId="94" xfId="0" applyFont="1" applyFill="1" applyBorder="1" applyAlignment="1">
      <alignment horizontal="center" vertical="top" wrapText="1"/>
    </xf>
    <xf numFmtId="0" fontId="10" fillId="0" borderId="76" xfId="0" applyFont="1" applyFill="1" applyBorder="1" applyAlignment="1">
      <alignment horizontal="center" vertical="top" wrapText="1"/>
    </xf>
    <xf numFmtId="49" fontId="2" fillId="4" borderId="75" xfId="0" applyNumberFormat="1" applyFont="1" applyFill="1" applyBorder="1" applyAlignment="1">
      <alignment horizontal="center" vertical="top"/>
    </xf>
    <xf numFmtId="0" fontId="10" fillId="0" borderId="83" xfId="0" applyFont="1" applyFill="1" applyBorder="1" applyAlignment="1">
      <alignment horizontal="center" vertical="top" wrapText="1"/>
    </xf>
    <xf numFmtId="0" fontId="7" fillId="0" borderId="95" xfId="0" applyFont="1" applyFill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0" fontId="10" fillId="0" borderId="9" xfId="0" applyFont="1" applyBorder="1" applyAlignment="1">
      <alignment horizontal="left" vertical="top" wrapText="1"/>
    </xf>
    <xf numFmtId="172" fontId="3" fillId="7" borderId="96" xfId="0" applyNumberFormat="1" applyFont="1" applyFill="1" applyBorder="1" applyAlignment="1">
      <alignment horizontal="center" vertical="top"/>
    </xf>
    <xf numFmtId="172" fontId="3" fillId="7" borderId="97" xfId="0" applyNumberFormat="1" applyFont="1" applyFill="1" applyBorder="1" applyAlignment="1">
      <alignment horizontal="center" vertical="top"/>
    </xf>
    <xf numFmtId="172" fontId="3" fillId="7" borderId="98" xfId="0" applyNumberFormat="1" applyFont="1" applyFill="1" applyBorder="1" applyAlignment="1">
      <alignment horizontal="center" vertical="top"/>
    </xf>
    <xf numFmtId="172" fontId="3" fillId="3" borderId="76" xfId="0" applyNumberFormat="1" applyFont="1" applyFill="1" applyBorder="1" applyAlignment="1">
      <alignment horizontal="center" vertical="top"/>
    </xf>
    <xf numFmtId="172" fontId="3" fillId="3" borderId="91" xfId="0" applyNumberFormat="1" applyFont="1" applyFill="1" applyBorder="1" applyAlignment="1">
      <alignment horizontal="center" vertical="top"/>
    </xf>
    <xf numFmtId="49" fontId="3" fillId="3" borderId="99" xfId="0" applyNumberFormat="1" applyFont="1" applyFill="1" applyBorder="1" applyAlignment="1">
      <alignment horizontal="center" vertical="top"/>
    </xf>
    <xf numFmtId="172" fontId="6" fillId="0" borderId="21" xfId="0" applyNumberFormat="1" applyFont="1" applyFill="1" applyBorder="1" applyAlignment="1">
      <alignment horizontal="center" vertical="center" wrapText="1"/>
    </xf>
    <xf numFmtId="172" fontId="6" fillId="0" borderId="35" xfId="0" applyNumberFormat="1" applyFont="1" applyFill="1" applyBorder="1" applyAlignment="1">
      <alignment horizontal="center" vertical="center" wrapText="1"/>
    </xf>
    <xf numFmtId="0" fontId="3" fillId="5" borderId="75" xfId="0" applyFont="1" applyFill="1" applyBorder="1" applyAlignment="1">
      <alignment horizontal="center" vertical="top" wrapText="1"/>
    </xf>
    <xf numFmtId="174" fontId="3" fillId="5" borderId="100" xfId="0" applyNumberFormat="1" applyFont="1" applyFill="1" applyBorder="1" applyAlignment="1">
      <alignment horizontal="center" vertical="center"/>
    </xf>
    <xf numFmtId="174" fontId="3" fillId="5" borderId="30" xfId="0" applyNumberFormat="1" applyFont="1" applyFill="1" applyBorder="1" applyAlignment="1">
      <alignment horizontal="center" vertical="center"/>
    </xf>
    <xf numFmtId="174" fontId="3" fillId="5" borderId="101" xfId="0" applyNumberFormat="1" applyFont="1" applyFill="1" applyBorder="1" applyAlignment="1">
      <alignment horizontal="center" vertical="center"/>
    </xf>
    <xf numFmtId="174" fontId="3" fillId="5" borderId="75" xfId="0" applyNumberFormat="1" applyFont="1" applyFill="1" applyBorder="1" applyAlignment="1">
      <alignment horizontal="center" vertical="center"/>
    </xf>
    <xf numFmtId="174" fontId="3" fillId="5" borderId="78" xfId="0" applyNumberFormat="1" applyFont="1" applyFill="1" applyBorder="1" applyAlignment="1">
      <alignment horizontal="center" vertical="center"/>
    </xf>
    <xf numFmtId="174" fontId="7" fillId="5" borderId="25" xfId="0" applyNumberFormat="1" applyFont="1" applyFill="1" applyBorder="1" applyAlignment="1">
      <alignment horizontal="center" vertical="center"/>
    </xf>
    <xf numFmtId="174" fontId="7" fillId="0" borderId="21" xfId="0" applyNumberFormat="1" applyFont="1" applyFill="1" applyBorder="1" applyAlignment="1">
      <alignment horizontal="center" vertical="center"/>
    </xf>
    <xf numFmtId="174" fontId="7" fillId="0" borderId="66" xfId="0" applyNumberFormat="1" applyFont="1" applyFill="1" applyBorder="1" applyAlignment="1">
      <alignment horizontal="center" vertical="center"/>
    </xf>
    <xf numFmtId="172" fontId="14" fillId="0" borderId="23" xfId="0" applyNumberFormat="1" applyFont="1" applyBorder="1" applyAlignment="1">
      <alignment horizontal="center" vertical="top" wrapText="1"/>
    </xf>
    <xf numFmtId="172" fontId="14" fillId="0" borderId="27" xfId="0" applyNumberFormat="1" applyFont="1" applyBorder="1" applyAlignment="1">
      <alignment horizontal="center" vertical="top" wrapText="1"/>
    </xf>
    <xf numFmtId="172" fontId="14" fillId="0" borderId="144" xfId="0" applyNumberFormat="1" applyFont="1" applyBorder="1" applyAlignment="1">
      <alignment horizontal="center" vertical="top" wrapText="1"/>
    </xf>
    <xf numFmtId="172" fontId="15" fillId="0" borderId="23" xfId="0" applyNumberFormat="1" applyFont="1" applyFill="1" applyBorder="1" applyAlignment="1">
      <alignment horizontal="center" vertical="top" wrapText="1"/>
    </xf>
    <xf numFmtId="172" fontId="15" fillId="0" borderId="27" xfId="0" applyNumberFormat="1" applyFont="1" applyFill="1" applyBorder="1" applyAlignment="1">
      <alignment horizontal="center" vertical="top" wrapText="1"/>
    </xf>
    <xf numFmtId="172" fontId="15" fillId="0" borderId="144" xfId="0" applyNumberFormat="1" applyFont="1" applyFill="1" applyBorder="1" applyAlignment="1">
      <alignment horizontal="center" vertical="top" wrapText="1"/>
    </xf>
    <xf numFmtId="0" fontId="6" fillId="2" borderId="94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vertical="top" textRotation="90" wrapText="1"/>
    </xf>
    <xf numFmtId="49" fontId="2" fillId="0" borderId="16" xfId="0" applyNumberFormat="1" applyFont="1" applyFill="1" applyBorder="1" applyAlignment="1">
      <alignment vertical="top" textRotation="90" wrapText="1"/>
    </xf>
    <xf numFmtId="0" fontId="10" fillId="0" borderId="39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left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9" fontId="2" fillId="2" borderId="25" xfId="0" applyNumberFormat="1" applyFont="1" applyFill="1" applyBorder="1" applyAlignment="1">
      <alignment horizontal="center" vertical="top" textRotation="90"/>
    </xf>
    <xf numFmtId="49" fontId="2" fillId="2" borderId="0" xfId="0" applyNumberFormat="1" applyFont="1" applyFill="1" applyBorder="1" applyAlignment="1">
      <alignment horizontal="center" vertical="top" textRotation="90"/>
    </xf>
    <xf numFmtId="49" fontId="2" fillId="2" borderId="28" xfId="0" applyNumberFormat="1" applyFont="1" applyFill="1" applyBorder="1" applyAlignment="1">
      <alignment horizontal="center" vertical="top" textRotation="90"/>
    </xf>
    <xf numFmtId="0" fontId="6" fillId="0" borderId="9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172" fontId="14" fillId="0" borderId="23" xfId="0" applyNumberFormat="1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144" xfId="0" applyFont="1" applyBorder="1" applyAlignment="1">
      <alignment horizontal="center" vertical="top"/>
    </xf>
    <xf numFmtId="172" fontId="14" fillId="0" borderId="22" xfId="0" applyNumberFormat="1" applyFont="1" applyBorder="1" applyAlignment="1">
      <alignment horizontal="center" vertical="top" wrapText="1"/>
    </xf>
    <xf numFmtId="172" fontId="14" fillId="0" borderId="26" xfId="0" applyNumberFormat="1" applyFont="1" applyBorder="1" applyAlignment="1">
      <alignment horizontal="center" vertical="top" wrapText="1"/>
    </xf>
    <xf numFmtId="172" fontId="14" fillId="0" borderId="142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172" fontId="14" fillId="7" borderId="22" xfId="0" applyNumberFormat="1" applyFont="1" applyFill="1" applyBorder="1" applyAlignment="1">
      <alignment horizontal="center" vertical="top" wrapText="1"/>
    </xf>
    <xf numFmtId="172" fontId="14" fillId="7" borderId="26" xfId="0" applyNumberFormat="1" applyFont="1" applyFill="1" applyBorder="1" applyAlignment="1">
      <alignment horizontal="center" vertical="top" wrapText="1"/>
    </xf>
    <xf numFmtId="172" fontId="14" fillId="7" borderId="65" xfId="0" applyNumberFormat="1" applyFont="1" applyFill="1" applyBorder="1" applyAlignment="1">
      <alignment horizontal="center" vertical="top" wrapText="1"/>
    </xf>
    <xf numFmtId="0" fontId="6" fillId="0" borderId="146" xfId="0" applyFont="1" applyBorder="1" applyAlignment="1">
      <alignment horizontal="left" vertical="top" wrapText="1"/>
    </xf>
    <xf numFmtId="0" fontId="4" fillId="0" borderId="33" xfId="0" applyFont="1" applyBorder="1" applyAlignment="1">
      <alignment vertical="top" wrapText="1"/>
    </xf>
    <xf numFmtId="0" fontId="4" fillId="0" borderId="63" xfId="0" applyFont="1" applyBorder="1" applyAlignment="1">
      <alignment vertical="top" wrapText="1"/>
    </xf>
    <xf numFmtId="172" fontId="14" fillId="0" borderId="67" xfId="0" applyNumberFormat="1" applyFont="1" applyBorder="1" applyAlignment="1">
      <alignment horizontal="center" vertical="top" wrapText="1"/>
    </xf>
    <xf numFmtId="49" fontId="11" fillId="4" borderId="95" xfId="0" applyNumberFormat="1" applyFont="1" applyFill="1" applyBorder="1" applyAlignment="1">
      <alignment horizontal="center" vertical="top" wrapText="1"/>
    </xf>
    <xf numFmtId="49" fontId="11" fillId="4" borderId="100" xfId="0" applyNumberFormat="1" applyFont="1" applyFill="1" applyBorder="1" applyAlignment="1">
      <alignment horizontal="center" vertical="top" wrapText="1"/>
    </xf>
    <xf numFmtId="49" fontId="11" fillId="0" borderId="95" xfId="0" applyNumberFormat="1" applyFont="1" applyFill="1" applyBorder="1" applyAlignment="1">
      <alignment horizontal="center" vertical="top" wrapText="1"/>
    </xf>
    <xf numFmtId="49" fontId="11" fillId="0" borderId="100" xfId="0" applyNumberFormat="1" applyFont="1" applyBorder="1" applyAlignment="1">
      <alignment horizontal="center" vertical="top" wrapText="1"/>
    </xf>
    <xf numFmtId="49" fontId="10" fillId="0" borderId="9" xfId="0" applyNumberFormat="1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9" fontId="10" fillId="0" borderId="95" xfId="0" applyNumberFormat="1" applyFont="1" applyFill="1" applyBorder="1" applyAlignment="1">
      <alignment horizontal="center" vertical="top" wrapText="1"/>
    </xf>
    <xf numFmtId="0" fontId="10" fillId="0" borderId="100" xfId="0" applyFont="1" applyBorder="1" applyAlignment="1">
      <alignment horizontal="center" vertical="top" wrapText="1"/>
    </xf>
    <xf numFmtId="0" fontId="4" fillId="0" borderId="67" xfId="0" applyFont="1" applyBorder="1" applyAlignment="1">
      <alignment horizontal="center" vertical="top"/>
    </xf>
    <xf numFmtId="172" fontId="14" fillId="0" borderId="23" xfId="0" applyNumberFormat="1" applyFont="1" applyFill="1" applyBorder="1" applyAlignment="1">
      <alignment horizontal="center" vertical="top" wrapText="1"/>
    </xf>
    <xf numFmtId="172" fontId="14" fillId="0" borderId="27" xfId="0" applyNumberFormat="1" applyFont="1" applyFill="1" applyBorder="1" applyAlignment="1">
      <alignment horizontal="center" vertical="top" wrapText="1"/>
    </xf>
    <xf numFmtId="172" fontId="14" fillId="0" borderId="67" xfId="0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44" xfId="0" applyBorder="1" applyAlignment="1">
      <alignment horizontal="center" vertical="top" wrapText="1"/>
    </xf>
    <xf numFmtId="0" fontId="2" fillId="5" borderId="154" xfId="0" applyFont="1" applyFill="1" applyBorder="1" applyAlignment="1">
      <alignment horizontal="right" vertical="top" wrapText="1"/>
    </xf>
    <xf numFmtId="0" fontId="4" fillId="0" borderId="155" xfId="0" applyFont="1" applyBorder="1" applyAlignment="1">
      <alignment vertical="top" wrapText="1"/>
    </xf>
    <xf numFmtId="0" fontId="4" fillId="0" borderId="156" xfId="0" applyFont="1" applyBorder="1" applyAlignment="1">
      <alignment vertical="top" wrapText="1"/>
    </xf>
    <xf numFmtId="172" fontId="15" fillId="5" borderId="104" xfId="0" applyNumberFormat="1" applyFont="1" applyFill="1" applyBorder="1" applyAlignment="1">
      <alignment horizontal="center" vertical="top" wrapText="1"/>
    </xf>
    <xf numFmtId="172" fontId="15" fillId="5" borderId="105" xfId="0" applyNumberFormat="1" applyFont="1" applyFill="1" applyBorder="1" applyAlignment="1">
      <alignment horizontal="center" vertical="top" wrapText="1"/>
    </xf>
    <xf numFmtId="172" fontId="15" fillId="5" borderId="157" xfId="0" applyNumberFormat="1" applyFont="1" applyFill="1" applyBorder="1" applyAlignment="1">
      <alignment horizontal="center" vertical="top" wrapText="1"/>
    </xf>
    <xf numFmtId="172" fontId="15" fillId="5" borderId="106" xfId="0" applyNumberFormat="1" applyFont="1" applyFill="1" applyBorder="1" applyAlignment="1">
      <alignment horizontal="center" vertical="top" wrapText="1"/>
    </xf>
    <xf numFmtId="0" fontId="6" fillId="0" borderId="143" xfId="0" applyFont="1" applyBorder="1" applyAlignment="1">
      <alignment horizontal="left" vertical="top" wrapText="1"/>
    </xf>
    <xf numFmtId="0" fontId="4" fillId="0" borderId="60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0" fillId="0" borderId="67" xfId="0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6" fillId="2" borderId="87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172" fontId="14" fillId="0" borderId="65" xfId="0" applyNumberFormat="1" applyFont="1" applyBorder="1" applyAlignment="1">
      <alignment horizontal="center" vertical="top" wrapText="1"/>
    </xf>
    <xf numFmtId="0" fontId="2" fillId="0" borderId="146" xfId="0" applyFont="1" applyFill="1" applyBorder="1" applyAlignment="1">
      <alignment horizontal="left" vertical="top" wrapText="1"/>
    </xf>
    <xf numFmtId="0" fontId="16" fillId="0" borderId="33" xfId="0" applyFont="1" applyFill="1" applyBorder="1" applyAlignment="1">
      <alignment vertical="top" wrapText="1"/>
    </xf>
    <xf numFmtId="0" fontId="16" fillId="0" borderId="63" xfId="0" applyFont="1" applyFill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172" fontId="4" fillId="0" borderId="27" xfId="0" applyNumberFormat="1" applyFont="1" applyFill="1" applyBorder="1" applyAlignment="1">
      <alignment horizontal="center" vertical="top" wrapText="1"/>
    </xf>
    <xf numFmtId="172" fontId="4" fillId="0" borderId="67" xfId="0" applyNumberFormat="1" applyFont="1" applyFill="1" applyBorder="1" applyAlignment="1">
      <alignment horizontal="center" vertical="top" wrapText="1"/>
    </xf>
    <xf numFmtId="172" fontId="15" fillId="0" borderId="21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6" fillId="0" borderId="87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67" xfId="0" applyFont="1" applyBorder="1" applyAlignment="1">
      <alignment vertical="top" wrapText="1"/>
    </xf>
    <xf numFmtId="0" fontId="6" fillId="0" borderId="87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67" xfId="0" applyFont="1" applyBorder="1" applyAlignment="1">
      <alignment horizontal="left" vertical="top" wrapText="1"/>
    </xf>
    <xf numFmtId="0" fontId="0" fillId="0" borderId="111" xfId="0" applyBorder="1" applyAlignment="1">
      <alignment horizontal="center" vertical="top" wrapText="1"/>
    </xf>
    <xf numFmtId="172" fontId="14" fillId="0" borderId="28" xfId="0" applyNumberFormat="1" applyFont="1" applyBorder="1" applyAlignment="1">
      <alignment horizontal="center" vertical="top" wrapText="1"/>
    </xf>
    <xf numFmtId="0" fontId="7" fillId="0" borderId="89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66" xfId="0" applyFont="1" applyFill="1" applyBorder="1" applyAlignment="1">
      <alignment horizontal="left" vertical="top" wrapText="1"/>
    </xf>
    <xf numFmtId="0" fontId="0" fillId="0" borderId="66" xfId="0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right" vertical="top" wrapText="1"/>
    </xf>
    <xf numFmtId="0" fontId="4" fillId="0" borderId="79" xfId="0" applyFont="1" applyBorder="1"/>
    <xf numFmtId="0" fontId="4" fillId="0" borderId="20" xfId="0" applyFont="1" applyBorder="1"/>
    <xf numFmtId="172" fontId="15" fillId="7" borderId="59" xfId="0" applyNumberFormat="1" applyFont="1" applyFill="1" applyBorder="1" applyAlignment="1">
      <alignment horizontal="center" vertical="top" wrapText="1"/>
    </xf>
    <xf numFmtId="172" fontId="15" fillId="7" borderId="79" xfId="0" applyNumberFormat="1" applyFont="1" applyFill="1" applyBorder="1" applyAlignment="1">
      <alignment horizontal="center" vertical="top" wrapText="1"/>
    </xf>
    <xf numFmtId="172" fontId="15" fillId="7" borderId="20" xfId="0" applyNumberFormat="1" applyFont="1" applyFill="1" applyBorder="1" applyAlignment="1">
      <alignment horizontal="center" vertical="top" wrapText="1"/>
    </xf>
    <xf numFmtId="172" fontId="15" fillId="7" borderId="114" xfId="0" applyNumberFormat="1" applyFont="1" applyFill="1" applyBorder="1" applyAlignment="1">
      <alignment horizontal="center" vertical="top" wrapText="1"/>
    </xf>
    <xf numFmtId="0" fontId="6" fillId="0" borderId="87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vertical="top" wrapText="1"/>
    </xf>
    <xf numFmtId="0" fontId="2" fillId="0" borderId="153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" fillId="0" borderId="147" xfId="0" applyFont="1" applyBorder="1" applyAlignment="1">
      <alignment horizontal="center" vertical="center" wrapText="1"/>
    </xf>
    <xf numFmtId="0" fontId="4" fillId="0" borderId="148" xfId="0" applyFont="1" applyBorder="1" applyAlignment="1">
      <alignment vertical="center" wrapText="1"/>
    </xf>
    <xf numFmtId="0" fontId="4" fillId="0" borderId="149" xfId="0" applyFont="1" applyBorder="1" applyAlignment="1">
      <alignment vertical="center" wrapText="1"/>
    </xf>
    <xf numFmtId="0" fontId="2" fillId="0" borderId="150" xfId="0" applyFont="1" applyBorder="1" applyAlignment="1">
      <alignment horizontal="center" vertical="center" wrapText="1"/>
    </xf>
    <xf numFmtId="0" fontId="2" fillId="0" borderId="150" xfId="0" applyFont="1" applyFill="1" applyBorder="1" applyAlignment="1">
      <alignment horizontal="center" vertical="center" wrapText="1"/>
    </xf>
    <xf numFmtId="0" fontId="2" fillId="0" borderId="140" xfId="0" applyFont="1" applyFill="1" applyBorder="1" applyAlignment="1">
      <alignment horizontal="center" vertical="center" wrapText="1"/>
    </xf>
    <xf numFmtId="0" fontId="2" fillId="0" borderId="15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172" fontId="14" fillId="7" borderId="142" xfId="0" applyNumberFormat="1" applyFont="1" applyFill="1" applyBorder="1" applyAlignment="1">
      <alignment horizontal="center" vertical="top" wrapText="1"/>
    </xf>
    <xf numFmtId="0" fontId="2" fillId="7" borderId="145" xfId="0" applyFont="1" applyFill="1" applyBorder="1" applyAlignment="1">
      <alignment horizontal="right" vertical="top" wrapText="1"/>
    </xf>
    <xf numFmtId="0" fontId="4" fillId="7" borderId="69" xfId="0" applyFont="1" applyFill="1" applyBorder="1" applyAlignment="1">
      <alignment vertical="top" wrapText="1"/>
    </xf>
    <xf numFmtId="0" fontId="4" fillId="7" borderId="91" xfId="0" applyFont="1" applyFill="1" applyBorder="1" applyAlignment="1">
      <alignment vertical="top" wrapText="1"/>
    </xf>
    <xf numFmtId="0" fontId="6" fillId="0" borderId="95" xfId="0" applyFont="1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100" xfId="0" applyBorder="1" applyAlignment="1">
      <alignment vertical="top"/>
    </xf>
    <xf numFmtId="0" fontId="2" fillId="0" borderId="139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49" fontId="11" fillId="0" borderId="11" xfId="0" applyNumberFormat="1" applyFont="1" applyBorder="1" applyAlignment="1">
      <alignment vertical="top" textRotation="90"/>
    </xf>
    <xf numFmtId="49" fontId="11" fillId="0" borderId="14" xfId="0" applyNumberFormat="1" applyFont="1" applyBorder="1" applyAlignment="1">
      <alignment vertical="top" textRotation="90"/>
    </xf>
    <xf numFmtId="49" fontId="7" fillId="0" borderId="9" xfId="0" applyNumberFormat="1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vertical="top" wrapText="1"/>
    </xf>
    <xf numFmtId="49" fontId="3" fillId="0" borderId="9" xfId="0" applyNumberFormat="1" applyFont="1" applyBorder="1" applyAlignment="1">
      <alignment vertical="top" textRotation="90" wrapText="1"/>
    </xf>
    <xf numFmtId="0" fontId="6" fillId="0" borderId="95" xfId="0" applyFont="1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0" fontId="6" fillId="4" borderId="59" xfId="0" applyFont="1" applyFill="1" applyBorder="1" applyAlignment="1">
      <alignment horizontal="center" vertical="top" wrapText="1"/>
    </xf>
    <xf numFmtId="0" fontId="6" fillId="4" borderId="79" xfId="0" applyFont="1" applyFill="1" applyBorder="1" applyAlignment="1">
      <alignment horizontal="center" vertical="top" wrapText="1"/>
    </xf>
    <xf numFmtId="0" fontId="6" fillId="4" borderId="114" xfId="0" applyFont="1" applyFill="1" applyBorder="1" applyAlignment="1">
      <alignment horizontal="center" vertical="top" wrapText="1"/>
    </xf>
    <xf numFmtId="0" fontId="7" fillId="2" borderId="43" xfId="0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7" fillId="2" borderId="94" xfId="0" applyFont="1" applyFill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7" fillId="2" borderId="95" xfId="0" applyFont="1" applyFill="1" applyBorder="1" applyAlignment="1">
      <alignment horizontal="center" vertical="top"/>
    </xf>
    <xf numFmtId="0" fontId="10" fillId="0" borderId="52" xfId="0" applyFont="1" applyBorder="1" applyAlignment="1">
      <alignment vertical="top"/>
    </xf>
    <xf numFmtId="0" fontId="6" fillId="2" borderId="9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center" vertical="top"/>
    </xf>
    <xf numFmtId="0" fontId="0" fillId="3" borderId="19" xfId="0" applyFill="1" applyBorder="1" applyAlignment="1">
      <alignment horizontal="center" vertical="top"/>
    </xf>
    <xf numFmtId="0" fontId="6" fillId="2" borderId="43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textRotation="90"/>
    </xf>
    <xf numFmtId="49" fontId="2" fillId="0" borderId="14" xfId="0" applyNumberFormat="1" applyFont="1" applyBorder="1" applyAlignment="1">
      <alignment horizontal="center" vertical="center" textRotation="90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7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textRotation="90" wrapText="1"/>
    </xf>
    <xf numFmtId="0" fontId="6" fillId="0" borderId="125" xfId="0" applyFont="1" applyFill="1" applyBorder="1" applyAlignment="1">
      <alignment horizontal="center" vertical="center" textRotation="90" wrapText="1"/>
    </xf>
    <xf numFmtId="0" fontId="6" fillId="0" borderId="64" xfId="0" applyFont="1" applyFill="1" applyBorder="1" applyAlignment="1">
      <alignment horizontal="center" vertical="center" textRotation="90" wrapText="1"/>
    </xf>
    <xf numFmtId="0" fontId="6" fillId="0" borderId="101" xfId="0" applyFont="1" applyFill="1" applyBorder="1" applyAlignment="1">
      <alignment horizontal="center" vertical="center" textRotation="90" wrapText="1"/>
    </xf>
    <xf numFmtId="49" fontId="2" fillId="4" borderId="79" xfId="0" applyNumberFormat="1" applyFont="1" applyFill="1" applyBorder="1" applyAlignment="1">
      <alignment horizontal="right" vertical="top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78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/>
    </xf>
    <xf numFmtId="0" fontId="6" fillId="0" borderId="94" xfId="0" applyNumberFormat="1" applyFont="1" applyFill="1" applyBorder="1" applyAlignment="1">
      <alignment horizontal="center" vertical="top"/>
    </xf>
    <xf numFmtId="0" fontId="6" fillId="0" borderId="31" xfId="0" applyNumberFormat="1" applyFont="1" applyFill="1" applyBorder="1" applyAlignment="1">
      <alignment horizontal="center" vertical="top"/>
    </xf>
    <xf numFmtId="0" fontId="6" fillId="0" borderId="38" xfId="0" applyNumberFormat="1" applyFont="1" applyFill="1" applyBorder="1" applyAlignment="1">
      <alignment horizontal="center" vertical="top"/>
    </xf>
    <xf numFmtId="0" fontId="4" fillId="0" borderId="78" xfId="0" applyNumberFormat="1" applyFont="1" applyFill="1" applyBorder="1" applyAlignment="1">
      <alignment horizontal="center" vertical="top"/>
    </xf>
    <xf numFmtId="0" fontId="6" fillId="0" borderId="43" xfId="0" applyNumberFormat="1" applyFont="1" applyFill="1" applyBorder="1" applyAlignment="1">
      <alignment horizontal="center" vertical="top"/>
    </xf>
    <xf numFmtId="0" fontId="6" fillId="0" borderId="30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6" fillId="4" borderId="59" xfId="0" applyFont="1" applyFill="1" applyBorder="1" applyAlignment="1">
      <alignment vertical="top" wrapText="1"/>
    </xf>
    <xf numFmtId="0" fontId="8" fillId="4" borderId="79" xfId="0" applyFont="1" applyFill="1" applyBorder="1" applyAlignment="1">
      <alignment vertical="top" wrapText="1"/>
    </xf>
    <xf numFmtId="0" fontId="8" fillId="4" borderId="114" xfId="0" applyFont="1" applyFill="1" applyBorder="1" applyAlignment="1">
      <alignment vertical="top" wrapText="1"/>
    </xf>
    <xf numFmtId="0" fontId="6" fillId="0" borderId="40" xfId="0" applyNumberFormat="1" applyFont="1" applyFill="1" applyBorder="1" applyAlignment="1">
      <alignment horizontal="center" vertical="top"/>
    </xf>
    <xf numFmtId="0" fontId="4" fillId="0" borderId="117" xfId="0" applyNumberFormat="1" applyFont="1" applyFill="1" applyBorder="1" applyAlignment="1">
      <alignment horizontal="center" vertical="top"/>
    </xf>
    <xf numFmtId="0" fontId="6" fillId="0" borderId="95" xfId="0" applyNumberFormat="1" applyFont="1" applyFill="1" applyBorder="1" applyAlignment="1">
      <alignment horizontal="center" vertical="top"/>
    </xf>
    <xf numFmtId="0" fontId="6" fillId="0" borderId="100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2" fillId="3" borderId="8" xfId="0" applyNumberFormat="1" applyFont="1" applyFill="1" applyBorder="1" applyAlignment="1">
      <alignment horizontal="center" vertical="top"/>
    </xf>
    <xf numFmtId="0" fontId="4" fillId="3" borderId="102" xfId="0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6" fillId="2" borderId="39" xfId="0" applyFont="1" applyFill="1" applyBorder="1" applyAlignment="1">
      <alignment vertical="top" wrapText="1"/>
    </xf>
    <xf numFmtId="0" fontId="4" fillId="2" borderId="75" xfId="0" applyFont="1" applyFill="1" applyBorder="1" applyAlignment="1">
      <alignment vertical="top" wrapText="1"/>
    </xf>
    <xf numFmtId="0" fontId="6" fillId="0" borderId="35" xfId="0" applyFont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/>
    </xf>
    <xf numFmtId="0" fontId="2" fillId="4" borderId="93" xfId="0" applyFont="1" applyFill="1" applyBorder="1" applyAlignment="1">
      <alignment horizontal="left" vertical="top" wrapText="1"/>
    </xf>
    <xf numFmtId="0" fontId="2" fillId="4" borderId="69" xfId="0" applyFont="1" applyFill="1" applyBorder="1" applyAlignment="1">
      <alignment horizontal="left" vertical="top" wrapText="1"/>
    </xf>
    <xf numFmtId="0" fontId="2" fillId="4" borderId="83" xfId="0" applyFont="1" applyFill="1" applyBorder="1" applyAlignment="1">
      <alignment horizontal="left" vertical="top" wrapText="1"/>
    </xf>
    <xf numFmtId="0" fontId="2" fillId="3" borderId="79" xfId="0" applyFont="1" applyFill="1" applyBorder="1" applyAlignment="1">
      <alignment horizontal="left" vertical="top"/>
    </xf>
    <xf numFmtId="0" fontId="2" fillId="3" borderId="114" xfId="0" applyFont="1" applyFill="1" applyBorder="1" applyAlignment="1">
      <alignment horizontal="left" vertical="top"/>
    </xf>
    <xf numFmtId="0" fontId="6" fillId="0" borderId="133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49" fontId="2" fillId="8" borderId="3" xfId="0" applyNumberFormat="1" applyFont="1" applyFill="1" applyBorder="1" applyAlignment="1">
      <alignment horizontal="left" vertical="top" wrapText="1"/>
    </xf>
    <xf numFmtId="49" fontId="2" fillId="8" borderId="79" xfId="0" applyNumberFormat="1" applyFont="1" applyFill="1" applyBorder="1" applyAlignment="1">
      <alignment horizontal="left" vertical="top" wrapText="1"/>
    </xf>
    <xf numFmtId="49" fontId="2" fillId="8" borderId="114" xfId="0" applyNumberFormat="1" applyFont="1" applyFill="1" applyBorder="1" applyAlignment="1">
      <alignment horizontal="left" vertical="top" wrapText="1"/>
    </xf>
    <xf numFmtId="0" fontId="6" fillId="0" borderId="13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95" xfId="0" applyFont="1" applyBorder="1" applyAlignment="1">
      <alignment horizontal="center" vertical="center" textRotation="90" wrapText="1"/>
    </xf>
    <xf numFmtId="0" fontId="6" fillId="0" borderId="100" xfId="0" applyFont="1" applyBorder="1" applyAlignment="1">
      <alignment horizontal="center" vertical="center" textRotation="90" wrapText="1"/>
    </xf>
    <xf numFmtId="0" fontId="6" fillId="0" borderId="95" xfId="0" applyFont="1" applyFill="1" applyBorder="1" applyAlignment="1">
      <alignment horizontal="center" vertical="center" textRotation="90" wrapText="1"/>
    </xf>
    <xf numFmtId="0" fontId="6" fillId="0" borderId="100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vertical="center"/>
    </xf>
    <xf numFmtId="0" fontId="2" fillId="0" borderId="129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left" vertical="top" wrapText="1"/>
    </xf>
    <xf numFmtId="0" fontId="17" fillId="7" borderId="75" xfId="0" applyFont="1" applyFill="1" applyBorder="1" applyAlignment="1">
      <alignment horizontal="left" vertical="top" wrapText="1"/>
    </xf>
    <xf numFmtId="0" fontId="17" fillId="7" borderId="117" xfId="0" applyFont="1" applyFill="1" applyBorder="1" applyAlignment="1">
      <alignment horizontal="left" vertical="top" wrapText="1"/>
    </xf>
    <xf numFmtId="0" fontId="6" fillId="0" borderId="3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top" wrapText="1"/>
    </xf>
    <xf numFmtId="0" fontId="4" fillId="0" borderId="7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131" xfId="0" applyFont="1" applyBorder="1" applyAlignment="1">
      <alignment horizontal="center" vertical="center" textRotation="90" wrapText="1"/>
    </xf>
    <xf numFmtId="0" fontId="6" fillId="0" borderId="132" xfId="0" applyFont="1" applyBorder="1" applyAlignment="1">
      <alignment horizontal="center" vertical="center" textRotation="90" wrapText="1"/>
    </xf>
    <xf numFmtId="0" fontId="6" fillId="0" borderId="116" xfId="0" applyFont="1" applyBorder="1" applyAlignment="1">
      <alignment horizontal="center" vertical="center" textRotation="90" wrapText="1"/>
    </xf>
    <xf numFmtId="0" fontId="6" fillId="0" borderId="1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6" fillId="0" borderId="137" xfId="0" applyNumberFormat="1" applyFont="1" applyBorder="1" applyAlignment="1">
      <alignment horizontal="center" vertical="center" textRotation="90" wrapText="1"/>
    </xf>
    <xf numFmtId="0" fontId="6" fillId="0" borderId="138" xfId="0" applyNumberFormat="1" applyFont="1" applyBorder="1" applyAlignment="1">
      <alignment horizontal="center" vertical="center" textRotation="90" wrapText="1"/>
    </xf>
    <xf numFmtId="0" fontId="6" fillId="0" borderId="85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Fill="1" applyBorder="1" applyAlignment="1">
      <alignment horizontal="center" vertical="center" textRotation="90"/>
    </xf>
    <xf numFmtId="49" fontId="2" fillId="0" borderId="14" xfId="0" applyNumberFormat="1" applyFont="1" applyFill="1" applyBorder="1" applyAlignment="1">
      <alignment horizontal="center" vertical="center" textRotation="90"/>
    </xf>
    <xf numFmtId="0" fontId="4" fillId="0" borderId="30" xfId="0" applyNumberFormat="1" applyFont="1" applyFill="1" applyBorder="1" applyAlignment="1">
      <alignment horizontal="center" vertical="top"/>
    </xf>
    <xf numFmtId="0" fontId="2" fillId="0" borderId="126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49" fontId="2" fillId="4" borderId="100" xfId="0" applyNumberFormat="1" applyFont="1" applyFill="1" applyBorder="1" applyAlignment="1">
      <alignment horizontal="right" vertical="top"/>
    </xf>
    <xf numFmtId="49" fontId="2" fillId="4" borderId="30" xfId="0" applyNumberFormat="1" applyFont="1" applyFill="1" applyBorder="1" applyAlignment="1">
      <alignment horizontal="right" vertical="top"/>
    </xf>
    <xf numFmtId="49" fontId="2" fillId="4" borderId="125" xfId="0" applyNumberFormat="1" applyFont="1" applyFill="1" applyBorder="1" applyAlignment="1">
      <alignment horizontal="right" vertical="top"/>
    </xf>
    <xf numFmtId="49" fontId="2" fillId="3" borderId="102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vertical="top"/>
    </xf>
    <xf numFmtId="0" fontId="8" fillId="2" borderId="75" xfId="0" applyFont="1" applyFill="1" applyBorder="1" applyAlignment="1">
      <alignment vertical="top"/>
    </xf>
    <xf numFmtId="49" fontId="2" fillId="4" borderId="79" xfId="0" applyNumberFormat="1" applyFont="1" applyFill="1" applyBorder="1" applyAlignment="1">
      <alignment horizontal="left" vertical="top"/>
    </xf>
    <xf numFmtId="49" fontId="2" fillId="4" borderId="114" xfId="0" applyNumberFormat="1" applyFont="1" applyFill="1" applyBorder="1" applyAlignment="1">
      <alignment horizontal="left" vertical="top"/>
    </xf>
    <xf numFmtId="0" fontId="6" fillId="0" borderId="32" xfId="0" applyNumberFormat="1" applyFont="1" applyFill="1" applyBorder="1" applyAlignment="1">
      <alignment horizontal="center" vertical="top"/>
    </xf>
    <xf numFmtId="49" fontId="2" fillId="3" borderId="8" xfId="0" applyNumberFormat="1" applyFont="1" applyFill="1" applyBorder="1" applyAlignment="1">
      <alignment horizontal="center" vertical="top" wrapText="1"/>
    </xf>
    <xf numFmtId="49" fontId="2" fillId="3" borderId="102" xfId="0" applyNumberFormat="1" applyFont="1" applyFill="1" applyBorder="1" applyAlignment="1">
      <alignment horizontal="center" vertical="top" wrapText="1"/>
    </xf>
    <xf numFmtId="49" fontId="2" fillId="4" borderId="9" xfId="0" applyNumberFormat="1" applyFont="1" applyFill="1" applyBorder="1" applyAlignment="1">
      <alignment horizontal="center" vertical="top" wrapText="1"/>
    </xf>
    <xf numFmtId="49" fontId="2" fillId="4" borderId="14" xfId="0" applyNumberFormat="1" applyFont="1" applyFill="1" applyBorder="1" applyAlignment="1">
      <alignment horizontal="center" vertical="top" wrapText="1"/>
    </xf>
    <xf numFmtId="49" fontId="2" fillId="4" borderId="14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6" fillId="2" borderId="9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8" fillId="3" borderId="102" xfId="0" applyFont="1" applyFill="1" applyBorder="1" applyAlignment="1">
      <alignment vertical="top"/>
    </xf>
    <xf numFmtId="0" fontId="8" fillId="4" borderId="14" xfId="0" applyFont="1" applyFill="1" applyBorder="1" applyAlignment="1">
      <alignment vertical="top"/>
    </xf>
    <xf numFmtId="0" fontId="6" fillId="0" borderId="39" xfId="0" applyNumberFormat="1" applyFont="1" applyFill="1" applyBorder="1" applyAlignment="1">
      <alignment horizontal="center" vertical="top"/>
    </xf>
    <xf numFmtId="0" fontId="4" fillId="0" borderId="75" xfId="0" applyNumberFormat="1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9" fontId="2" fillId="4" borderId="75" xfId="0" applyNumberFormat="1" applyFont="1" applyFill="1" applyBorder="1" applyAlignment="1">
      <alignment horizontal="right" vertical="top"/>
    </xf>
    <xf numFmtId="0" fontId="8" fillId="0" borderId="79" xfId="0" applyFont="1" applyBorder="1" applyAlignment="1">
      <alignment horizontal="center" vertical="top" wrapText="1"/>
    </xf>
    <xf numFmtId="0" fontId="8" fillId="0" borderId="114" xfId="0" applyFont="1" applyBorder="1" applyAlignment="1">
      <alignment horizontal="center" vertical="top" wrapText="1"/>
    </xf>
    <xf numFmtId="0" fontId="2" fillId="4" borderId="79" xfId="0" applyFont="1" applyFill="1" applyBorder="1" applyAlignment="1">
      <alignment horizontal="left" vertical="top" wrapText="1"/>
    </xf>
    <xf numFmtId="0" fontId="2" fillId="4" borderId="114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6" fillId="0" borderId="94" xfId="0" applyFont="1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49" fontId="2" fillId="4" borderId="5" xfId="0" applyNumberFormat="1" applyFont="1" applyFill="1" applyBorder="1" applyAlignment="1">
      <alignment horizontal="center" vertical="top" wrapText="1"/>
    </xf>
    <xf numFmtId="49" fontId="2" fillId="4" borderId="16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left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13" xfId="0" applyNumberFormat="1" applyFont="1" applyBorder="1" applyAlignment="1">
      <alignment horizontal="center" vertical="top" wrapText="1"/>
    </xf>
    <xf numFmtId="49" fontId="6" fillId="0" borderId="80" xfId="0" applyNumberFormat="1" applyFont="1" applyBorder="1" applyAlignment="1">
      <alignment horizontal="center" vertical="top" wrapText="1"/>
    </xf>
    <xf numFmtId="49" fontId="2" fillId="4" borderId="11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textRotation="90"/>
    </xf>
    <xf numFmtId="49" fontId="3" fillId="0" borderId="11" xfId="0" applyNumberFormat="1" applyFont="1" applyBorder="1" applyAlignment="1">
      <alignment horizontal="center" vertical="top" textRotation="90"/>
    </xf>
    <xf numFmtId="0" fontId="2" fillId="4" borderId="39" xfId="0" applyFont="1" applyFill="1" applyBorder="1" applyAlignment="1">
      <alignment horizontal="left" vertical="top" wrapText="1"/>
    </xf>
    <xf numFmtId="0" fontId="2" fillId="4" borderId="40" xfId="0" applyFont="1" applyFill="1" applyBorder="1" applyAlignment="1">
      <alignment horizontal="left" vertical="top" wrapText="1"/>
    </xf>
    <xf numFmtId="0" fontId="0" fillId="0" borderId="94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9" fontId="2" fillId="3" borderId="115" xfId="0" applyNumberFormat="1" applyFont="1" applyFill="1" applyBorder="1" applyAlignment="1">
      <alignment horizontal="center" vertical="top" wrapText="1"/>
    </xf>
    <xf numFmtId="49" fontId="2" fillId="3" borderId="116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textRotation="90"/>
    </xf>
    <xf numFmtId="49" fontId="3" fillId="0" borderId="0" xfId="0" applyNumberFormat="1" applyFont="1" applyBorder="1" applyAlignment="1">
      <alignment horizontal="center" vertical="top" textRotation="90"/>
    </xf>
    <xf numFmtId="49" fontId="3" fillId="0" borderId="28" xfId="0" applyNumberFormat="1" applyFont="1" applyBorder="1" applyAlignment="1">
      <alignment horizontal="center" vertical="top" textRotation="90"/>
    </xf>
    <xf numFmtId="0" fontId="6" fillId="0" borderId="95" xfId="0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6" fillId="0" borderId="4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49" fontId="7" fillId="0" borderId="9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vertical="top" wrapText="1"/>
    </xf>
    <xf numFmtId="49" fontId="7" fillId="0" borderId="29" xfId="0" applyNumberFormat="1" applyFont="1" applyFill="1" applyBorder="1" applyAlignment="1">
      <alignment vertical="top" wrapText="1"/>
    </xf>
    <xf numFmtId="0" fontId="6" fillId="0" borderId="84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vertical="top" wrapText="1"/>
    </xf>
    <xf numFmtId="0" fontId="6" fillId="0" borderId="43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6" fillId="0" borderId="94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6" fillId="0" borderId="38" xfId="0" applyFont="1" applyFill="1" applyBorder="1" applyAlignment="1">
      <alignment vertical="top" wrapText="1"/>
    </xf>
    <xf numFmtId="0" fontId="6" fillId="0" borderId="78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8" fillId="0" borderId="14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30" xfId="0" applyFont="1" applyBorder="1" applyAlignment="1">
      <alignment vertical="top"/>
    </xf>
    <xf numFmtId="0" fontId="8" fillId="0" borderId="32" xfId="0" applyFont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8" fillId="0" borderId="100" xfId="0" applyNumberFormat="1" applyFont="1" applyBorder="1" applyAlignment="1">
      <alignment vertical="top"/>
    </xf>
    <xf numFmtId="0" fontId="8" fillId="0" borderId="102" xfId="0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4" fillId="3" borderId="102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4" fillId="0" borderId="100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52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center" textRotation="90"/>
    </xf>
    <xf numFmtId="49" fontId="2" fillId="3" borderId="10" xfId="0" applyNumberFormat="1" applyFont="1" applyFill="1" applyBorder="1" applyAlignment="1">
      <alignment horizontal="center" vertical="top" wrapText="1"/>
    </xf>
    <xf numFmtId="49" fontId="2" fillId="4" borderId="11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14" xfId="0" applyNumberFormat="1" applyFont="1" applyFill="1" applyBorder="1" applyAlignment="1">
      <alignment horizontal="right" vertical="top"/>
    </xf>
    <xf numFmtId="49" fontId="2" fillId="3" borderId="1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textRotation="90"/>
    </xf>
    <xf numFmtId="0" fontId="4" fillId="0" borderId="14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textRotation="90"/>
    </xf>
    <xf numFmtId="0" fontId="6" fillId="2" borderId="13" xfId="0" applyFont="1" applyFill="1" applyBorder="1" applyAlignment="1">
      <alignment horizontal="center" vertical="top"/>
    </xf>
    <xf numFmtId="0" fontId="6" fillId="2" borderId="30" xfId="0" applyFont="1" applyFill="1" applyBorder="1" applyAlignment="1">
      <alignment horizontal="center" vertical="top"/>
    </xf>
    <xf numFmtId="0" fontId="6" fillId="2" borderId="52" xfId="0" applyFont="1" applyFill="1" applyBorder="1" applyAlignment="1">
      <alignment horizontal="center" vertical="top"/>
    </xf>
    <xf numFmtId="0" fontId="6" fillId="2" borderId="100" xfId="0" applyFont="1" applyFill="1" applyBorder="1" applyAlignment="1">
      <alignment horizontal="center" vertical="top"/>
    </xf>
    <xf numFmtId="0" fontId="4" fillId="0" borderId="30" xfId="0" applyFont="1" applyBorder="1" applyAlignment="1">
      <alignment vertical="top"/>
    </xf>
    <xf numFmtId="0" fontId="6" fillId="2" borderId="31" xfId="0" applyFont="1" applyFill="1" applyBorder="1" applyAlignment="1">
      <alignment horizontal="center" vertical="top"/>
    </xf>
    <xf numFmtId="0" fontId="6" fillId="2" borderId="32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vertical="top"/>
    </xf>
    <xf numFmtId="49" fontId="3" fillId="0" borderId="16" xfId="0" applyNumberFormat="1" applyFont="1" applyBorder="1" applyAlignment="1">
      <alignment horizontal="center" vertical="top" textRotation="90"/>
    </xf>
    <xf numFmtId="49" fontId="11" fillId="3" borderId="109" xfId="0" applyNumberFormat="1" applyFont="1" applyFill="1" applyBorder="1" applyAlignment="1">
      <alignment horizontal="center" vertical="top" wrapText="1"/>
    </xf>
    <xf numFmtId="49" fontId="11" fillId="3" borderId="11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textRotation="90"/>
    </xf>
    <xf numFmtId="49" fontId="3" fillId="2" borderId="29" xfId="0" applyNumberFormat="1" applyFont="1" applyFill="1" applyBorder="1" applyAlignment="1">
      <alignment horizontal="center" vertical="top" textRotation="90"/>
    </xf>
    <xf numFmtId="0" fontId="7" fillId="2" borderId="9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49" fontId="2" fillId="0" borderId="9" xfId="0" applyNumberFormat="1" applyFont="1" applyFill="1" applyBorder="1" applyAlignment="1">
      <alignment horizontal="center" vertical="top" textRotation="90" wrapText="1"/>
    </xf>
    <xf numFmtId="49" fontId="2" fillId="0" borderId="11" xfId="0" applyNumberFormat="1" applyFont="1" applyFill="1" applyBorder="1" applyAlignment="1">
      <alignment horizontal="center" vertical="top" textRotation="90" wrapText="1"/>
    </xf>
    <xf numFmtId="49" fontId="2" fillId="0" borderId="14" xfId="0" applyNumberFormat="1" applyFont="1" applyFill="1" applyBorder="1" applyAlignment="1">
      <alignment horizontal="center" vertical="top" textRotation="90" wrapText="1"/>
    </xf>
    <xf numFmtId="0" fontId="0" fillId="0" borderId="14" xfId="0" applyBorder="1" applyAlignment="1">
      <alignment vertical="top"/>
    </xf>
    <xf numFmtId="49" fontId="3" fillId="2" borderId="11" xfId="0" applyNumberFormat="1" applyFont="1" applyFill="1" applyBorder="1" applyAlignment="1">
      <alignment horizontal="center" vertical="top" textRotation="90"/>
    </xf>
    <xf numFmtId="49" fontId="3" fillId="2" borderId="16" xfId="0" applyNumberFormat="1" applyFont="1" applyFill="1" applyBorder="1" applyAlignment="1">
      <alignment horizontal="center" vertical="top" textRotation="90"/>
    </xf>
    <xf numFmtId="49" fontId="6" fillId="2" borderId="21" xfId="0" applyNumberFormat="1" applyFont="1" applyFill="1" applyBorder="1" applyAlignment="1">
      <alignment horizontal="center" vertical="top" wrapText="1"/>
    </xf>
    <xf numFmtId="49" fontId="6" fillId="2" borderId="113" xfId="0" applyNumberFormat="1" applyFont="1" applyFill="1" applyBorder="1" applyAlignment="1">
      <alignment horizontal="center" vertical="top" wrapText="1"/>
    </xf>
    <xf numFmtId="49" fontId="6" fillId="2" borderId="80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textRotation="90"/>
    </xf>
    <xf numFmtId="49" fontId="2" fillId="2" borderId="11" xfId="0" applyNumberFormat="1" applyFont="1" applyFill="1" applyBorder="1" applyAlignment="1">
      <alignment horizontal="center" vertical="top" textRotation="90"/>
    </xf>
    <xf numFmtId="49" fontId="2" fillId="2" borderId="17" xfId="0" applyNumberFormat="1" applyFont="1" applyFill="1" applyBorder="1" applyAlignment="1">
      <alignment horizontal="center" vertical="top" textRotation="90"/>
    </xf>
    <xf numFmtId="0" fontId="2" fillId="4" borderId="5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7" fillId="0" borderId="76" xfId="0" applyFont="1" applyFill="1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6" fillId="2" borderId="29" xfId="0" applyFont="1" applyFill="1" applyBorder="1" applyAlignment="1">
      <alignment horizontal="center" vertical="top" wrapText="1"/>
    </xf>
    <xf numFmtId="49" fontId="6" fillId="2" borderId="24" xfId="0" applyNumberFormat="1" applyFont="1" applyFill="1" applyBorder="1" applyAlignment="1">
      <alignment horizontal="center" vertical="top" wrapText="1"/>
    </xf>
    <xf numFmtId="0" fontId="7" fillId="0" borderId="69" xfId="0" applyFont="1" applyFill="1" applyBorder="1" applyAlignment="1">
      <alignment horizontal="center" vertical="top" wrapText="1"/>
    </xf>
    <xf numFmtId="0" fontId="0" fillId="0" borderId="69" xfId="0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textRotation="90"/>
    </xf>
    <xf numFmtId="0" fontId="0" fillId="0" borderId="4" xfId="0" applyBorder="1" applyAlignment="1">
      <alignment horizontal="center" vertical="top" textRotation="90"/>
    </xf>
    <xf numFmtId="49" fontId="3" fillId="0" borderId="11" xfId="0" applyNumberFormat="1" applyFont="1" applyFill="1" applyBorder="1" applyAlignment="1">
      <alignment horizontal="center" vertical="top" textRotation="90"/>
    </xf>
    <xf numFmtId="49" fontId="3" fillId="0" borderId="14" xfId="0" applyNumberFormat="1" applyFont="1" applyFill="1" applyBorder="1" applyAlignment="1">
      <alignment horizontal="center" vertical="top" textRotation="90"/>
    </xf>
    <xf numFmtId="49" fontId="2" fillId="0" borderId="11" xfId="0" applyNumberFormat="1" applyFont="1" applyFill="1" applyBorder="1" applyAlignment="1">
      <alignment horizontal="center" vertical="top"/>
    </xf>
    <xf numFmtId="0" fontId="6" fillId="2" borderId="11" xfId="0" applyFont="1" applyFill="1" applyBorder="1" applyAlignment="1">
      <alignment vertical="top" wrapText="1"/>
    </xf>
    <xf numFmtId="0" fontId="7" fillId="0" borderId="4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7" fillId="0" borderId="94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9" fontId="3" fillId="0" borderId="113" xfId="0" applyNumberFormat="1" applyFont="1" applyFill="1" applyBorder="1" applyAlignment="1">
      <alignment horizontal="center" vertical="top" textRotation="90"/>
    </xf>
    <xf numFmtId="49" fontId="3" fillId="0" borderId="78" xfId="0" applyNumberFormat="1" applyFont="1" applyFill="1" applyBorder="1" applyAlignment="1">
      <alignment horizontal="center" vertical="top" textRotation="90"/>
    </xf>
    <xf numFmtId="0" fontId="6" fillId="0" borderId="11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83" xfId="0" applyFont="1" applyFill="1" applyBorder="1" applyAlignment="1">
      <alignment horizontal="center" vertical="top" wrapText="1"/>
    </xf>
    <xf numFmtId="0" fontId="0" fillId="0" borderId="83" xfId="0" applyFill="1" applyBorder="1" applyAlignment="1">
      <alignment horizontal="center" vertical="top" wrapText="1"/>
    </xf>
    <xf numFmtId="49" fontId="11" fillId="0" borderId="95" xfId="0" applyNumberFormat="1" applyFont="1" applyFill="1" applyBorder="1" applyAlignment="1">
      <alignment horizontal="center" vertical="top" textRotation="90" wrapText="1"/>
    </xf>
    <xf numFmtId="0" fontId="11" fillId="0" borderId="100" xfId="0" applyFont="1" applyBorder="1" applyAlignment="1">
      <alignment horizontal="center" vertical="top" textRotation="90" wrapText="1"/>
    </xf>
    <xf numFmtId="0" fontId="7" fillId="0" borderId="9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95" xfId="0" applyFont="1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100" xfId="0" applyBorder="1" applyAlignment="1">
      <alignment horizontal="center" vertical="top" wrapText="1"/>
    </xf>
    <xf numFmtId="0" fontId="6" fillId="2" borderId="8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right" vertical="top"/>
    </xf>
    <xf numFmtId="49" fontId="2" fillId="2" borderId="95" xfId="0" applyNumberFormat="1" applyFont="1" applyFill="1" applyBorder="1" applyAlignment="1">
      <alignment horizontal="center" vertical="top" textRotation="90" wrapText="1"/>
    </xf>
    <xf numFmtId="0" fontId="12" fillId="2" borderId="52" xfId="0" applyFont="1" applyFill="1" applyBorder="1" applyAlignment="1">
      <alignment horizontal="center" vertical="top" textRotation="90" wrapText="1"/>
    </xf>
    <xf numFmtId="49" fontId="2" fillId="3" borderId="109" xfId="0" applyNumberFormat="1" applyFont="1" applyFill="1" applyBorder="1" applyAlignment="1">
      <alignment horizontal="center" vertical="top" wrapText="1"/>
    </xf>
    <xf numFmtId="49" fontId="0" fillId="0" borderId="74" xfId="0" applyNumberFormat="1" applyBorder="1" applyAlignment="1">
      <alignment horizontal="center" vertical="top" wrapText="1"/>
    </xf>
    <xf numFmtId="49" fontId="2" fillId="4" borderId="95" xfId="0" applyNumberFormat="1" applyFont="1" applyFill="1" applyBorder="1" applyAlignment="1">
      <alignment horizontal="center" vertical="top" wrapText="1"/>
    </xf>
    <xf numFmtId="49" fontId="0" fillId="4" borderId="52" xfId="0" applyNumberForma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textRotation="90"/>
    </xf>
    <xf numFmtId="49" fontId="2" fillId="0" borderId="14" xfId="0" applyNumberFormat="1" applyFont="1" applyBorder="1" applyAlignment="1">
      <alignment horizontal="center" vertical="top" textRotation="90"/>
    </xf>
    <xf numFmtId="49" fontId="4" fillId="0" borderId="4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 textRotation="90"/>
    </xf>
    <xf numFmtId="49" fontId="2" fillId="0" borderId="4" xfId="0" applyNumberFormat="1" applyFont="1" applyBorder="1" applyAlignment="1">
      <alignment horizontal="center" vertical="top" textRotation="90"/>
    </xf>
    <xf numFmtId="0" fontId="6" fillId="0" borderId="52" xfId="0" applyNumberFormat="1" applyFont="1" applyFill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 textRotation="90"/>
    </xf>
    <xf numFmtId="49" fontId="3" fillId="0" borderId="78" xfId="0" applyNumberFormat="1" applyFont="1" applyBorder="1" applyAlignment="1">
      <alignment horizontal="center" vertical="top" textRotation="90"/>
    </xf>
    <xf numFmtId="49" fontId="2" fillId="0" borderId="11" xfId="0" applyNumberFormat="1" applyFont="1" applyBorder="1" applyAlignment="1">
      <alignment horizontal="center" vertical="top" textRotation="90"/>
    </xf>
    <xf numFmtId="0" fontId="6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0" xfId="0" applyFill="1" applyBorder="1" applyAlignment="1">
      <alignment horizontal="center" vertical="top"/>
    </xf>
    <xf numFmtId="0" fontId="6" fillId="0" borderId="72" xfId="0" applyNumberFormat="1" applyFont="1" applyFill="1" applyBorder="1" applyAlignment="1">
      <alignment horizontal="center" vertical="top"/>
    </xf>
    <xf numFmtId="0" fontId="6" fillId="0" borderId="103" xfId="0" applyNumberFormat="1" applyFont="1" applyFill="1" applyBorder="1" applyAlignment="1">
      <alignment horizontal="center" vertical="top"/>
    </xf>
    <xf numFmtId="0" fontId="6" fillId="0" borderId="71" xfId="0" applyNumberFormat="1" applyFont="1" applyFill="1" applyBorder="1" applyAlignment="1">
      <alignment horizontal="center" vertical="top"/>
    </xf>
    <xf numFmtId="49" fontId="2" fillId="4" borderId="78" xfId="0" applyNumberFormat="1" applyFont="1" applyFill="1" applyBorder="1" applyAlignment="1">
      <alignment horizontal="right" vertical="top"/>
    </xf>
    <xf numFmtId="49" fontId="2" fillId="4" borderId="20" xfId="0" applyNumberFormat="1" applyFont="1" applyFill="1" applyBorder="1" applyAlignment="1">
      <alignment horizontal="right" vertical="top"/>
    </xf>
    <xf numFmtId="0" fontId="7" fillId="0" borderId="4" xfId="0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0" fillId="0" borderId="100" xfId="0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49" fontId="11" fillId="4" borderId="4" xfId="0" applyNumberFormat="1" applyFont="1" applyFill="1" applyBorder="1" applyAlignment="1">
      <alignment horizontal="center" vertical="top"/>
    </xf>
    <xf numFmtId="49" fontId="11" fillId="0" borderId="4" xfId="0" applyNumberFormat="1" applyFont="1" applyBorder="1" applyAlignment="1">
      <alignment horizontal="center" vertical="top"/>
    </xf>
    <xf numFmtId="49" fontId="11" fillId="3" borderId="19" xfId="0" applyNumberFormat="1" applyFont="1" applyFill="1" applyBorder="1" applyAlignment="1">
      <alignment horizontal="center" vertical="top"/>
    </xf>
    <xf numFmtId="0" fontId="6" fillId="4" borderId="79" xfId="0" applyFont="1" applyFill="1" applyBorder="1" applyAlignment="1">
      <alignment vertical="top" wrapText="1"/>
    </xf>
    <xf numFmtId="0" fontId="6" fillId="4" borderId="114" xfId="0" applyFont="1" applyFill="1" applyBorder="1" applyAlignment="1">
      <alignment vertical="top" wrapText="1"/>
    </xf>
    <xf numFmtId="0" fontId="6" fillId="2" borderId="38" xfId="0" applyFont="1" applyFill="1" applyBorder="1" applyAlignment="1">
      <alignment horizontal="left" vertical="top" wrapText="1"/>
    </xf>
    <xf numFmtId="0" fontId="6" fillId="2" borderId="113" xfId="0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center" vertical="top"/>
    </xf>
    <xf numFmtId="0" fontId="6" fillId="0" borderId="54" xfId="0" applyNumberFormat="1" applyFont="1" applyFill="1" applyBorder="1" applyAlignment="1">
      <alignment horizontal="center" vertical="top"/>
    </xf>
    <xf numFmtId="0" fontId="6" fillId="0" borderId="35" xfId="0" applyNumberFormat="1" applyFont="1" applyFill="1" applyBorder="1" applyAlignment="1">
      <alignment horizontal="center" vertical="top"/>
    </xf>
    <xf numFmtId="0" fontId="6" fillId="0" borderId="55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49" fontId="2" fillId="4" borderId="4" xfId="0" applyNumberFormat="1" applyFont="1" applyFill="1" applyBorder="1" applyAlignment="1">
      <alignment horizontal="center" vertical="top"/>
    </xf>
    <xf numFmtId="49" fontId="3" fillId="3" borderId="8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2" xfId="0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49" fontId="0" fillId="0" borderId="4" xfId="0" applyNumberFormat="1" applyBorder="1" applyAlignment="1">
      <alignment horizontal="center" vertical="top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66" xfId="0" applyFont="1" applyBorder="1" applyAlignment="1">
      <alignment horizontal="left" vertical="top" wrapText="1"/>
    </xf>
    <xf numFmtId="0" fontId="10" fillId="0" borderId="67" xfId="0" applyFont="1" applyBorder="1" applyAlignment="1">
      <alignment horizontal="left" vertical="top" wrapText="1"/>
    </xf>
    <xf numFmtId="0" fontId="10" fillId="0" borderId="81" xfId="0" applyFont="1" applyBorder="1" applyAlignment="1">
      <alignment horizontal="left" vertical="top" wrapText="1"/>
    </xf>
    <xf numFmtId="0" fontId="0" fillId="0" borderId="47" xfId="0" applyFill="1" applyBorder="1" applyAlignment="1">
      <alignment horizontal="center" vertical="top"/>
    </xf>
    <xf numFmtId="0" fontId="0" fillId="0" borderId="54" xfId="0" applyFill="1" applyBorder="1" applyAlignment="1">
      <alignment horizontal="center" vertical="top"/>
    </xf>
    <xf numFmtId="0" fontId="6" fillId="2" borderId="6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center" vertical="top" textRotation="90"/>
    </xf>
    <xf numFmtId="0" fontId="6" fillId="2" borderId="5" xfId="0" applyFont="1" applyFill="1" applyBorder="1" applyAlignment="1">
      <alignment horizontal="left" vertical="top" wrapText="1"/>
    </xf>
    <xf numFmtId="0" fontId="0" fillId="0" borderId="73" xfId="0" applyFill="1" applyBorder="1" applyAlignment="1">
      <alignment horizontal="center" vertical="top"/>
    </xf>
    <xf numFmtId="0" fontId="0" fillId="0" borderId="103" xfId="0" applyFill="1" applyBorder="1" applyAlignment="1">
      <alignment horizontal="center" vertical="top"/>
    </xf>
    <xf numFmtId="0" fontId="0" fillId="0" borderId="49" xfId="0" applyFill="1" applyBorder="1" applyAlignment="1">
      <alignment horizontal="center" vertical="top"/>
    </xf>
    <xf numFmtId="0" fontId="0" fillId="0" borderId="33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71" xfId="0" applyFill="1" applyBorder="1" applyAlignment="1">
      <alignment horizontal="center" vertical="top"/>
    </xf>
    <xf numFmtId="0" fontId="0" fillId="0" borderId="55" xfId="0" applyFill="1" applyBorder="1" applyAlignment="1">
      <alignment horizontal="center" vertical="top"/>
    </xf>
    <xf numFmtId="0" fontId="2" fillId="4" borderId="0" xfId="0" applyNumberFormat="1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 wrapText="1"/>
    </xf>
    <xf numFmtId="0" fontId="12" fillId="4" borderId="122" xfId="0" applyFont="1" applyFill="1" applyBorder="1" applyAlignment="1">
      <alignment vertical="top" wrapText="1"/>
    </xf>
    <xf numFmtId="49" fontId="11" fillId="4" borderId="9" xfId="0" applyNumberFormat="1" applyFont="1" applyFill="1" applyBorder="1" applyAlignment="1">
      <alignment horizontal="center" vertical="top"/>
    </xf>
    <xf numFmtId="49" fontId="11" fillId="4" borderId="11" xfId="0" applyNumberFormat="1" applyFont="1" applyFill="1" applyBorder="1" applyAlignment="1">
      <alignment horizontal="center" vertical="top"/>
    </xf>
    <xf numFmtId="49" fontId="11" fillId="4" borderId="14" xfId="0" applyNumberFormat="1" applyFont="1" applyFill="1" applyBorder="1" applyAlignment="1">
      <alignment horizontal="center" vertical="top"/>
    </xf>
    <xf numFmtId="49" fontId="11" fillId="0" borderId="9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0" fillId="0" borderId="83" xfId="0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49" fontId="11" fillId="0" borderId="9" xfId="0" applyNumberFormat="1" applyFont="1" applyBorder="1" applyAlignment="1">
      <alignment vertical="top" textRotation="90"/>
    </xf>
    <xf numFmtId="0" fontId="10" fillId="0" borderId="9" xfId="0" applyFont="1" applyBorder="1" applyAlignment="1">
      <alignment vertical="top"/>
    </xf>
    <xf numFmtId="49" fontId="10" fillId="0" borderId="9" xfId="0" applyNumberFormat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49" fontId="11" fillId="4" borderId="76" xfId="0" applyNumberFormat="1" applyFont="1" applyFill="1" applyBorder="1" applyAlignment="1">
      <alignment horizontal="left" vertical="top"/>
    </xf>
    <xf numFmtId="0" fontId="12" fillId="4" borderId="69" xfId="0" applyFont="1" applyFill="1" applyBorder="1" applyAlignment="1">
      <alignment horizontal="left" vertical="top"/>
    </xf>
    <xf numFmtId="0" fontId="12" fillId="4" borderId="83" xfId="0" applyFont="1" applyFill="1" applyBorder="1" applyAlignment="1">
      <alignment horizontal="left" vertical="top"/>
    </xf>
    <xf numFmtId="0" fontId="2" fillId="3" borderId="59" xfId="0" applyNumberFormat="1" applyFont="1" applyFill="1" applyBorder="1" applyAlignment="1">
      <alignment vertical="top" wrapText="1"/>
    </xf>
    <xf numFmtId="0" fontId="12" fillId="3" borderId="79" xfId="0" applyFont="1" applyFill="1" applyBorder="1" applyAlignment="1">
      <alignment vertical="top" wrapText="1"/>
    </xf>
    <xf numFmtId="0" fontId="12" fillId="3" borderId="114" xfId="0" applyFont="1" applyFill="1" applyBorder="1" applyAlignment="1">
      <alignment vertical="top" wrapText="1"/>
    </xf>
    <xf numFmtId="49" fontId="11" fillId="3" borderId="10" xfId="0" applyNumberFormat="1" applyFont="1" applyFill="1" applyBorder="1" applyAlignment="1">
      <alignment horizontal="center" vertical="top"/>
    </xf>
    <xf numFmtId="49" fontId="11" fillId="3" borderId="123" xfId="0" applyNumberFormat="1" applyFont="1" applyFill="1" applyBorder="1" applyAlignment="1">
      <alignment horizontal="center" vertical="top"/>
    </xf>
    <xf numFmtId="49" fontId="3" fillId="3" borderId="124" xfId="0" applyNumberFormat="1" applyFont="1" applyFill="1" applyBorder="1" applyAlignment="1">
      <alignment horizontal="center" vertical="top" wrapText="1"/>
    </xf>
    <xf numFmtId="49" fontId="3" fillId="4" borderId="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10" fillId="2" borderId="9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top" wrapText="1"/>
    </xf>
    <xf numFmtId="49" fontId="11" fillId="3" borderId="8" xfId="0" applyNumberFormat="1" applyFont="1" applyFill="1" applyBorder="1" applyAlignment="1">
      <alignment horizontal="center" vertical="top"/>
    </xf>
    <xf numFmtId="0" fontId="6" fillId="0" borderId="95" xfId="0" applyNumberFormat="1" applyFont="1" applyBorder="1" applyAlignment="1">
      <alignment horizontal="center" vertical="top" wrapText="1"/>
    </xf>
    <xf numFmtId="0" fontId="7" fillId="2" borderId="9" xfId="0" applyNumberFormat="1" applyFont="1" applyFill="1" applyBorder="1" applyAlignment="1">
      <alignment vertical="top" wrapText="1"/>
    </xf>
    <xf numFmtId="0" fontId="6" fillId="0" borderId="94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49" fontId="2" fillId="3" borderId="109" xfId="0" applyNumberFormat="1" applyFont="1" applyFill="1" applyBorder="1" applyAlignment="1">
      <alignment horizontal="center" vertical="top"/>
    </xf>
    <xf numFmtId="49" fontId="12" fillId="3" borderId="110" xfId="0" applyNumberFormat="1" applyFont="1" applyFill="1" applyBorder="1" applyAlignment="1">
      <alignment horizontal="center" vertical="top"/>
    </xf>
    <xf numFmtId="49" fontId="2" fillId="4" borderId="95" xfId="0" applyNumberFormat="1" applyFont="1" applyFill="1" applyBorder="1" applyAlignment="1">
      <alignment horizontal="center" vertical="top"/>
    </xf>
    <xf numFmtId="49" fontId="12" fillId="4" borderId="100" xfId="0" applyNumberFormat="1" applyFont="1" applyFill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 vertical="top"/>
    </xf>
    <xf numFmtId="0" fontId="0" fillId="2" borderId="14" xfId="0" applyFill="1" applyBorder="1" applyAlignment="1">
      <alignment vertical="top" wrapText="1"/>
    </xf>
    <xf numFmtId="0" fontId="6" fillId="4" borderId="79" xfId="0" applyFont="1" applyFill="1" applyBorder="1" applyAlignment="1">
      <alignment vertical="top"/>
    </xf>
    <xf numFmtId="0" fontId="0" fillId="0" borderId="79" xfId="0" applyBorder="1" applyAlignment="1">
      <alignment vertical="top"/>
    </xf>
    <xf numFmtId="0" fontId="0" fillId="0" borderId="114" xfId="0" applyBorder="1" applyAlignment="1">
      <alignment vertical="top"/>
    </xf>
    <xf numFmtId="0" fontId="2" fillId="4" borderId="39" xfId="0" applyFont="1" applyFill="1" applyBorder="1" applyAlignment="1">
      <alignment vertical="top"/>
    </xf>
    <xf numFmtId="0" fontId="12" fillId="0" borderId="39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7" fillId="0" borderId="84" xfId="0" applyFont="1" applyBorder="1" applyAlignment="1">
      <alignment horizontal="center" vertical="top"/>
    </xf>
    <xf numFmtId="0" fontId="7" fillId="0" borderId="94" xfId="0" applyFont="1" applyBorder="1" applyAlignment="1">
      <alignment horizontal="center" vertical="top"/>
    </xf>
    <xf numFmtId="0" fontId="2" fillId="0" borderId="95" xfId="0" applyFont="1" applyBorder="1" applyAlignment="1">
      <alignment vertical="top" textRotation="90"/>
    </xf>
    <xf numFmtId="0" fontId="12" fillId="0" borderId="100" xfId="0" applyFont="1" applyBorder="1" applyAlignment="1">
      <alignment vertical="top" textRotation="90"/>
    </xf>
    <xf numFmtId="0" fontId="2" fillId="0" borderId="38" xfId="0" applyFont="1" applyBorder="1" applyAlignment="1">
      <alignment vertical="top" textRotation="90"/>
    </xf>
    <xf numFmtId="0" fontId="12" fillId="0" borderId="78" xfId="0" applyFont="1" applyBorder="1" applyAlignment="1">
      <alignment vertical="top" textRotation="90"/>
    </xf>
    <xf numFmtId="0" fontId="2" fillId="4" borderId="59" xfId="0" applyFont="1" applyFill="1" applyBorder="1" applyAlignment="1">
      <alignment horizontal="right" vertical="top"/>
    </xf>
    <xf numFmtId="0" fontId="12" fillId="4" borderId="79" xfId="0" applyFont="1" applyFill="1" applyBorder="1" applyAlignment="1">
      <alignment horizontal="right" vertical="top"/>
    </xf>
    <xf numFmtId="0" fontId="12" fillId="4" borderId="93" xfId="0" applyFont="1" applyFill="1" applyBorder="1" applyAlignment="1">
      <alignment horizontal="right" vertical="top"/>
    </xf>
    <xf numFmtId="49" fontId="7" fillId="2" borderId="5" xfId="0" applyNumberFormat="1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9" fontId="11" fillId="4" borderId="78" xfId="0" applyNumberFormat="1" applyFont="1" applyFill="1" applyBorder="1" applyAlignment="1">
      <alignment horizontal="right" vertical="top"/>
    </xf>
    <xf numFmtId="0" fontId="12" fillId="0" borderId="75" xfId="0" applyFont="1" applyBorder="1" applyAlignment="1">
      <alignment horizontal="right" vertical="top"/>
    </xf>
    <xf numFmtId="0" fontId="12" fillId="0" borderId="85" xfId="0" applyFont="1" applyBorder="1" applyAlignment="1">
      <alignment horizontal="right" vertical="top"/>
    </xf>
    <xf numFmtId="49" fontId="11" fillId="0" borderId="4" xfId="0" applyNumberFormat="1" applyFont="1" applyFill="1" applyBorder="1" applyAlignment="1">
      <alignment horizontal="center" vertical="top" textRotation="90"/>
    </xf>
    <xf numFmtId="0" fontId="7" fillId="0" borderId="43" xfId="0" applyFont="1" applyBorder="1" applyAlignment="1">
      <alignment horizontal="center" vertical="top"/>
    </xf>
    <xf numFmtId="0" fontId="6" fillId="0" borderId="43" xfId="0" applyNumberFormat="1" applyFont="1" applyBorder="1" applyAlignment="1">
      <alignment horizontal="center" vertical="top" wrapText="1"/>
    </xf>
    <xf numFmtId="49" fontId="12" fillId="3" borderId="74" xfId="0" applyNumberFormat="1" applyFont="1" applyFill="1" applyBorder="1" applyAlignment="1">
      <alignment horizontal="center" vertical="top"/>
    </xf>
    <xf numFmtId="49" fontId="12" fillId="4" borderId="52" xfId="0" applyNumberFormat="1" applyFont="1" applyFill="1" applyBorder="1" applyAlignment="1">
      <alignment horizontal="center" vertical="top"/>
    </xf>
    <xf numFmtId="49" fontId="2" fillId="0" borderId="95" xfId="0" applyNumberFormat="1" applyFont="1" applyBorder="1" applyAlignment="1">
      <alignment horizontal="center" vertical="top"/>
    </xf>
    <xf numFmtId="49" fontId="12" fillId="0" borderId="52" xfId="0" applyNumberFormat="1" applyFont="1" applyBorder="1" applyAlignment="1">
      <alignment horizontal="center" vertical="top"/>
    </xf>
    <xf numFmtId="49" fontId="12" fillId="0" borderId="100" xfId="0" applyNumberFormat="1" applyFont="1" applyBorder="1" applyAlignment="1">
      <alignment horizontal="center" vertical="top"/>
    </xf>
    <xf numFmtId="0" fontId="0" fillId="2" borderId="11" xfId="0" applyFill="1" applyBorder="1" applyAlignment="1">
      <alignment vertical="top" wrapText="1"/>
    </xf>
    <xf numFmtId="49" fontId="3" fillId="3" borderId="115" xfId="0" applyNumberFormat="1" applyFont="1" applyFill="1" applyBorder="1" applyAlignment="1">
      <alignment horizontal="center" vertical="top"/>
    </xf>
    <xf numFmtId="0" fontId="0" fillId="3" borderId="116" xfId="0" applyFill="1" applyBorder="1" applyAlignment="1">
      <alignment horizontal="center" vertical="top"/>
    </xf>
    <xf numFmtId="49" fontId="3" fillId="4" borderId="5" xfId="0" applyNumberFormat="1" applyFont="1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12" fillId="0" borderId="113" xfId="0" applyFont="1" applyBorder="1" applyAlignment="1">
      <alignment vertical="top" textRotation="90"/>
    </xf>
    <xf numFmtId="0" fontId="7" fillId="2" borderId="40" xfId="0" applyFont="1" applyFill="1" applyBorder="1" applyAlignment="1">
      <alignment horizontal="center" vertical="top" wrapText="1"/>
    </xf>
    <xf numFmtId="0" fontId="7" fillId="0" borderId="122" xfId="0" applyFont="1" applyBorder="1" applyAlignment="1">
      <alignment horizontal="center" vertical="top" wrapText="1"/>
    </xf>
    <xf numFmtId="0" fontId="7" fillId="2" borderId="117" xfId="0" applyFont="1" applyFill="1" applyBorder="1" applyAlignment="1">
      <alignment horizontal="center" vertical="top" wrapText="1"/>
    </xf>
    <xf numFmtId="0" fontId="7" fillId="2" borderId="38" xfId="0" applyFont="1" applyFill="1" applyBorder="1" applyAlignment="1">
      <alignment vertical="top" wrapText="1"/>
    </xf>
    <xf numFmtId="0" fontId="7" fillId="0" borderId="113" xfId="0" applyFont="1" applyBorder="1" applyAlignment="1">
      <alignment vertical="top" wrapText="1"/>
    </xf>
    <xf numFmtId="0" fontId="7" fillId="2" borderId="78" xfId="0" applyFont="1" applyFill="1" applyBorder="1" applyAlignment="1">
      <alignment vertical="top" wrapText="1"/>
    </xf>
    <xf numFmtId="0" fontId="7" fillId="2" borderId="43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top" wrapText="1"/>
    </xf>
    <xf numFmtId="0" fontId="6" fillId="4" borderId="93" xfId="0" applyFont="1" applyFill="1" applyBorder="1" applyAlignment="1">
      <alignment vertical="top"/>
    </xf>
    <xf numFmtId="0" fontId="0" fillId="4" borderId="69" xfId="0" applyFill="1" applyBorder="1" applyAlignment="1">
      <alignment vertical="top"/>
    </xf>
    <xf numFmtId="0" fontId="0" fillId="4" borderId="83" xfId="0" applyFill="1" applyBorder="1" applyAlignment="1">
      <alignment vertical="top"/>
    </xf>
    <xf numFmtId="49" fontId="2" fillId="3" borderId="59" xfId="0" applyNumberFormat="1" applyFont="1" applyFill="1" applyBorder="1" applyAlignment="1">
      <alignment horizontal="right" vertical="top"/>
    </xf>
    <xf numFmtId="0" fontId="0" fillId="0" borderId="79" xfId="0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2" fillId="4" borderId="79" xfId="0" applyFont="1" applyFill="1" applyBorder="1" applyAlignment="1">
      <alignment horizontal="right" vertical="top"/>
    </xf>
    <xf numFmtId="0" fontId="12" fillId="0" borderId="79" xfId="0" applyFont="1" applyBorder="1" applyAlignment="1">
      <alignment horizontal="right" vertical="top"/>
    </xf>
    <xf numFmtId="0" fontId="6" fillId="3" borderId="39" xfId="0" applyFont="1" applyFill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2" fillId="3" borderId="38" xfId="0" applyFont="1" applyFill="1" applyBorder="1" applyAlignment="1">
      <alignment horizontal="right" vertical="top"/>
    </xf>
    <xf numFmtId="0" fontId="12" fillId="3" borderId="39" xfId="0" applyFont="1" applyFill="1" applyBorder="1" applyAlignment="1">
      <alignment horizontal="right" vertical="top"/>
    </xf>
    <xf numFmtId="0" fontId="12" fillId="3" borderId="88" xfId="0" applyFont="1" applyFill="1" applyBorder="1" applyAlignment="1">
      <alignment horizontal="right" vertical="top"/>
    </xf>
    <xf numFmtId="49" fontId="2" fillId="3" borderId="59" xfId="0" applyNumberFormat="1" applyFont="1" applyFill="1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0" fontId="0" fillId="0" borderId="114" xfId="0" applyBorder="1" applyAlignment="1">
      <alignment horizontal="left" vertical="top"/>
    </xf>
    <xf numFmtId="0" fontId="11" fillId="4" borderId="59" xfId="0" applyFont="1" applyFill="1" applyBorder="1" applyAlignment="1">
      <alignment horizontal="left" vertical="top"/>
    </xf>
    <xf numFmtId="0" fontId="11" fillId="4" borderId="79" xfId="0" applyFont="1" applyFill="1" applyBorder="1" applyAlignment="1">
      <alignment horizontal="left" vertical="top"/>
    </xf>
    <xf numFmtId="0" fontId="11" fillId="4" borderId="114" xfId="0" applyFont="1" applyFill="1" applyBorder="1" applyAlignment="1">
      <alignment horizontal="left" vertical="top"/>
    </xf>
    <xf numFmtId="0" fontId="7" fillId="0" borderId="37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12" fillId="0" borderId="52" xfId="0" applyFont="1" applyBorder="1" applyAlignment="1">
      <alignment vertical="top" textRotation="90"/>
    </xf>
    <xf numFmtId="0" fontId="2" fillId="4" borderId="59" xfId="0" applyFont="1" applyFill="1" applyBorder="1" applyAlignment="1">
      <alignment vertical="top"/>
    </xf>
    <xf numFmtId="0" fontId="12" fillId="0" borderId="79" xfId="0" applyFont="1" applyBorder="1" applyAlignment="1">
      <alignment vertical="top"/>
    </xf>
    <xf numFmtId="0" fontId="12" fillId="0" borderId="114" xfId="0" applyFont="1" applyBorder="1" applyAlignment="1">
      <alignment vertical="top"/>
    </xf>
    <xf numFmtId="49" fontId="2" fillId="4" borderId="59" xfId="0" applyNumberFormat="1" applyFont="1" applyFill="1" applyBorder="1" applyAlignment="1">
      <alignment horizontal="left" vertical="top"/>
    </xf>
    <xf numFmtId="0" fontId="2" fillId="0" borderId="95" xfId="0" applyFont="1" applyBorder="1" applyAlignment="1">
      <alignment horizontal="center" vertical="top" textRotation="90"/>
    </xf>
    <xf numFmtId="0" fontId="12" fillId="0" borderId="52" xfId="0" applyFont="1" applyBorder="1" applyAlignment="1">
      <alignment horizontal="center" vertical="top" textRotation="90"/>
    </xf>
    <xf numFmtId="0" fontId="12" fillId="0" borderId="100" xfId="0" applyFont="1" applyBorder="1" applyAlignment="1">
      <alignment horizontal="center" vertical="top" textRotation="90"/>
    </xf>
    <xf numFmtId="0" fontId="2" fillId="0" borderId="9" xfId="0" applyFont="1" applyBorder="1" applyAlignment="1">
      <alignment horizontal="center" vertical="top" textRotation="90"/>
    </xf>
    <xf numFmtId="0" fontId="12" fillId="0" borderId="11" xfId="0" applyFont="1" applyBorder="1" applyAlignment="1">
      <alignment horizontal="center" vertical="top" textRotation="90"/>
    </xf>
    <xf numFmtId="0" fontId="12" fillId="0" borderId="14" xfId="0" applyFont="1" applyBorder="1" applyAlignment="1">
      <alignment horizontal="center" vertical="top" textRotation="90"/>
    </xf>
    <xf numFmtId="0" fontId="2" fillId="3" borderId="59" xfId="0" applyFont="1" applyFill="1" applyBorder="1" applyAlignment="1">
      <alignment vertical="top"/>
    </xf>
    <xf numFmtId="49" fontId="6" fillId="0" borderId="95" xfId="0" applyNumberFormat="1" applyFont="1" applyBorder="1" applyAlignment="1">
      <alignment horizontal="center" vertical="top"/>
    </xf>
    <xf numFmtId="49" fontId="0" fillId="0" borderId="52" xfId="0" applyNumberFormat="1" applyBorder="1" applyAlignment="1">
      <alignment horizontal="center" vertical="top"/>
    </xf>
    <xf numFmtId="49" fontId="0" fillId="0" borderId="100" xfId="0" applyNumberFormat="1" applyBorder="1" applyAlignment="1">
      <alignment horizontal="center" vertical="top"/>
    </xf>
    <xf numFmtId="0" fontId="6" fillId="0" borderId="9" xfId="0" applyFont="1" applyBorder="1" applyAlignment="1">
      <alignment horizontal="left" vertical="top"/>
    </xf>
    <xf numFmtId="0" fontId="0" fillId="0" borderId="11" xfId="0" applyBorder="1" applyAlignment="1">
      <alignment vertical="top"/>
    </xf>
    <xf numFmtId="0" fontId="6" fillId="0" borderId="9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119" xfId="0" applyFont="1" applyBorder="1" applyAlignment="1">
      <alignment horizontal="center" vertical="top"/>
    </xf>
    <xf numFmtId="0" fontId="0" fillId="0" borderId="120" xfId="0" applyBorder="1" applyAlignment="1">
      <alignment horizontal="center" vertical="top"/>
    </xf>
    <xf numFmtId="0" fontId="0" fillId="0" borderId="121" xfId="0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12" fillId="0" borderId="20" xfId="0" applyFont="1" applyBorder="1" applyAlignment="1">
      <alignment horizontal="right" vertical="top"/>
    </xf>
    <xf numFmtId="0" fontId="6" fillId="4" borderId="4" xfId="0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12" xfId="0" applyBorder="1" applyAlignment="1">
      <alignment vertical="top"/>
    </xf>
    <xf numFmtId="0" fontId="0" fillId="0" borderId="14" xfId="0" applyFill="1" applyBorder="1" applyAlignment="1">
      <alignment vertical="top" wrapText="1"/>
    </xf>
    <xf numFmtId="49" fontId="2" fillId="0" borderId="95" xfId="0" applyNumberFormat="1" applyFont="1" applyBorder="1" applyAlignment="1">
      <alignment vertical="top" textRotation="90"/>
    </xf>
    <xf numFmtId="49" fontId="12" fillId="0" borderId="100" xfId="0" applyNumberFormat="1" applyFont="1" applyBorder="1" applyAlignment="1">
      <alignment vertical="top" textRotation="90"/>
    </xf>
    <xf numFmtId="49" fontId="2" fillId="0" borderId="38" xfId="0" applyNumberFormat="1" applyFont="1" applyBorder="1" applyAlignment="1">
      <alignment vertical="top" textRotation="90"/>
    </xf>
    <xf numFmtId="49" fontId="12" fillId="0" borderId="78" xfId="0" applyNumberFormat="1" applyFont="1" applyBorder="1" applyAlignment="1">
      <alignment vertical="top" textRotation="90"/>
    </xf>
    <xf numFmtId="0" fontId="0" fillId="0" borderId="4" xfId="0" applyBorder="1"/>
    <xf numFmtId="0" fontId="0" fillId="0" borderId="4" xfId="0" applyBorder="1" applyAlignment="1">
      <alignment textRotation="90"/>
    </xf>
    <xf numFmtId="0" fontId="7" fillId="0" borderId="4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3" borderId="19" xfId="0" applyFill="1" applyBorder="1"/>
    <xf numFmtId="0" fontId="0" fillId="4" borderId="4" xfId="0" applyFill="1" applyBorder="1"/>
    <xf numFmtId="0" fontId="9" fillId="2" borderId="4" xfId="0" applyFont="1" applyFill="1" applyBorder="1" applyAlignment="1">
      <alignment horizontal="left" wrapText="1"/>
    </xf>
    <xf numFmtId="0" fontId="9" fillId="0" borderId="4" xfId="0" applyFont="1" applyBorder="1"/>
    <xf numFmtId="0" fontId="7" fillId="4" borderId="75" xfId="0" applyFont="1" applyFill="1" applyBorder="1" applyAlignment="1">
      <alignment vertical="top" wrapText="1"/>
    </xf>
    <xf numFmtId="0" fontId="7" fillId="4" borderId="117" xfId="0" applyFont="1" applyFill="1" applyBorder="1" applyAlignment="1">
      <alignment vertical="top" wrapText="1"/>
    </xf>
    <xf numFmtId="0" fontId="10" fillId="0" borderId="20" xfId="0" applyFont="1" applyBorder="1" applyAlignment="1">
      <alignment horizontal="left" vertical="top" wrapText="1"/>
    </xf>
    <xf numFmtId="0" fontId="7" fillId="0" borderId="35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72" xfId="0" applyFont="1" applyFill="1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10" fillId="0" borderId="118" xfId="0" applyFont="1" applyBorder="1" applyAlignment="1">
      <alignment horizontal="center" wrapText="1"/>
    </xf>
    <xf numFmtId="49" fontId="11" fillId="4" borderId="59" xfId="0" applyNumberFormat="1" applyFont="1" applyFill="1" applyBorder="1" applyAlignment="1">
      <alignment horizontal="right" vertical="top"/>
    </xf>
    <xf numFmtId="0" fontId="7" fillId="4" borderId="59" xfId="0" applyFont="1" applyFill="1" applyBorder="1" applyAlignment="1">
      <alignment vertical="top" wrapText="1"/>
    </xf>
    <xf numFmtId="0" fontId="7" fillId="4" borderId="79" xfId="0" applyFont="1" applyFill="1" applyBorder="1" applyAlignment="1">
      <alignment vertical="top" wrapText="1"/>
    </xf>
    <xf numFmtId="0" fontId="7" fillId="4" borderId="114" xfId="0" applyFont="1" applyFill="1" applyBorder="1" applyAlignment="1">
      <alignment vertical="top" wrapText="1"/>
    </xf>
    <xf numFmtId="0" fontId="0" fillId="0" borderId="71" xfId="0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textRotation="90"/>
    </xf>
    <xf numFmtId="0" fontId="0" fillId="0" borderId="16" xfId="0" applyBorder="1" applyAlignment="1">
      <alignment horizontal="center" vertical="top" textRotation="90"/>
    </xf>
    <xf numFmtId="0" fontId="7" fillId="0" borderId="5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top" wrapText="1"/>
    </xf>
    <xf numFmtId="49" fontId="11" fillId="4" borderId="38" xfId="0" applyNumberFormat="1" applyFont="1" applyFill="1" applyBorder="1" applyAlignment="1">
      <alignment horizontal="right" vertical="top"/>
    </xf>
    <xf numFmtId="0" fontId="12" fillId="0" borderId="39" xfId="0" applyFont="1" applyBorder="1" applyAlignment="1">
      <alignment horizontal="right" vertical="top"/>
    </xf>
    <xf numFmtId="0" fontId="12" fillId="0" borderId="88" xfId="0" applyFont="1" applyBorder="1" applyAlignment="1">
      <alignment horizontal="right" vertical="top"/>
    </xf>
    <xf numFmtId="0" fontId="7" fillId="4" borderId="38" xfId="0" applyFont="1" applyFill="1" applyBorder="1" applyAlignment="1">
      <alignment vertical="top" wrapText="1"/>
    </xf>
    <xf numFmtId="0" fontId="7" fillId="4" borderId="39" xfId="0" applyFont="1" applyFill="1" applyBorder="1" applyAlignment="1">
      <alignment vertical="top" wrapText="1"/>
    </xf>
    <xf numFmtId="0" fontId="7" fillId="4" borderId="40" xfId="0" applyFont="1" applyFill="1" applyBorder="1" applyAlignment="1">
      <alignment vertical="top" wrapText="1"/>
    </xf>
    <xf numFmtId="49" fontId="3" fillId="3" borderId="59" xfId="0" applyNumberFormat="1" applyFont="1" applyFill="1" applyBorder="1" applyAlignment="1">
      <alignment horizontal="right" vertical="top"/>
    </xf>
    <xf numFmtId="0" fontId="6" fillId="0" borderId="43" xfId="0" applyFont="1" applyBorder="1" applyAlignment="1">
      <alignment horizontal="center" vertical="top"/>
    </xf>
    <xf numFmtId="0" fontId="6" fillId="0" borderId="94" xfId="0" applyFont="1" applyBorder="1" applyAlignment="1">
      <alignment horizontal="center" vertical="top"/>
    </xf>
    <xf numFmtId="49" fontId="7" fillId="2" borderId="9" xfId="0" applyNumberFormat="1" applyFont="1" applyFill="1" applyBorder="1" applyAlignment="1">
      <alignment horizontal="left" vertical="top" wrapText="1"/>
    </xf>
    <xf numFmtId="49" fontId="7" fillId="2" borderId="14" xfId="0" applyNumberFormat="1" applyFont="1" applyFill="1" applyBorder="1" applyAlignment="1">
      <alignment horizontal="left" vertical="top" wrapText="1"/>
    </xf>
    <xf numFmtId="49" fontId="12" fillId="0" borderId="113" xfId="0" applyNumberFormat="1" applyFont="1" applyBorder="1" applyAlignment="1">
      <alignment vertical="top" textRotation="90"/>
    </xf>
    <xf numFmtId="0" fontId="0" fillId="0" borderId="11" xfId="0" applyFill="1" applyBorder="1" applyAlignment="1">
      <alignment vertical="top" wrapText="1"/>
    </xf>
    <xf numFmtId="0" fontId="7" fillId="3" borderId="59" xfId="0" applyFont="1" applyFill="1" applyBorder="1" applyAlignment="1">
      <alignment vertical="top" wrapText="1"/>
    </xf>
    <xf numFmtId="0" fontId="7" fillId="3" borderId="79" xfId="0" applyFont="1" applyFill="1" applyBorder="1" applyAlignment="1">
      <alignment vertical="top" wrapText="1"/>
    </xf>
    <xf numFmtId="0" fontId="7" fillId="3" borderId="114" xfId="0" applyFont="1" applyFill="1" applyBorder="1" applyAlignment="1">
      <alignment vertical="top" wrapText="1"/>
    </xf>
    <xf numFmtId="49" fontId="12" fillId="0" borderId="52" xfId="0" applyNumberFormat="1" applyFont="1" applyBorder="1" applyAlignment="1">
      <alignment vertical="top" textRotation="90"/>
    </xf>
    <xf numFmtId="0" fontId="6" fillId="0" borderId="88" xfId="0" applyFont="1" applyFill="1" applyBorder="1" applyAlignment="1">
      <alignment vertical="top" wrapText="1"/>
    </xf>
    <xf numFmtId="0" fontId="0" fillId="0" borderId="85" xfId="0" applyFill="1" applyBorder="1" applyAlignment="1">
      <alignment vertical="top" wrapText="1"/>
    </xf>
    <xf numFmtId="0" fontId="6" fillId="3" borderId="21" xfId="0" applyFont="1" applyFill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11" xfId="0" applyBorder="1" applyAlignment="1">
      <alignment vertical="top"/>
    </xf>
    <xf numFmtId="0" fontId="6" fillId="7" borderId="104" xfId="0" applyFont="1" applyFill="1" applyBorder="1" applyAlignment="1">
      <alignment vertical="top"/>
    </xf>
    <xf numFmtId="0" fontId="0" fillId="7" borderId="105" xfId="0" applyFill="1" applyBorder="1" applyAlignment="1">
      <alignment vertical="top"/>
    </xf>
    <xf numFmtId="0" fontId="0" fillId="7" borderId="106" xfId="0" applyFill="1" applyBorder="1" applyAlignment="1">
      <alignment vertical="top"/>
    </xf>
    <xf numFmtId="0" fontId="2" fillId="7" borderId="107" xfId="0" applyFont="1" applyFill="1" applyBorder="1" applyAlignment="1">
      <alignment horizontal="right" vertical="top"/>
    </xf>
    <xf numFmtId="0" fontId="0" fillId="7" borderId="108" xfId="0" applyFill="1" applyBorder="1" applyAlignment="1">
      <alignment vertical="top"/>
    </xf>
    <xf numFmtId="49" fontId="7" fillId="2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4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vertical="top"/>
    </xf>
    <xf numFmtId="0" fontId="2" fillId="3" borderId="59" xfId="0" applyFont="1" applyFill="1" applyBorder="1" applyAlignment="1">
      <alignment horizontal="right" vertical="top"/>
    </xf>
    <xf numFmtId="0" fontId="12" fillId="3" borderId="79" xfId="0" applyFont="1" applyFill="1" applyBorder="1" applyAlignment="1">
      <alignment horizontal="right" vertical="top"/>
    </xf>
    <xf numFmtId="0" fontId="0" fillId="0" borderId="5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3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49" fontId="11" fillId="0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horizontal="center" vertical="top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0" fillId="0" borderId="94" xfId="0" applyBorder="1" applyAlignment="1">
      <alignment horizontal="left" vertical="top" wrapText="1"/>
    </xf>
    <xf numFmtId="0" fontId="10" fillId="0" borderId="8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03" xfId="0" applyFont="1" applyBorder="1" applyAlignment="1">
      <alignment horizontal="center" vertical="top"/>
    </xf>
    <xf numFmtId="0" fontId="10" fillId="0" borderId="55" xfId="0" applyFont="1" applyBorder="1" applyAlignment="1">
      <alignment horizontal="center" vertical="top"/>
    </xf>
    <xf numFmtId="49" fontId="3" fillId="3" borderId="102" xfId="0" applyNumberFormat="1" applyFont="1" applyFill="1" applyBorder="1" applyAlignment="1">
      <alignment horizontal="center" vertical="top"/>
    </xf>
    <xf numFmtId="49" fontId="3" fillId="4" borderId="9" xfId="0" applyNumberFormat="1" applyFont="1" applyFill="1" applyBorder="1" applyAlignment="1">
      <alignment horizontal="center" vertical="top"/>
    </xf>
    <xf numFmtId="49" fontId="3" fillId="4" borderId="14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0" fontId="7" fillId="2" borderId="39" xfId="0" applyFont="1" applyFill="1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6" fillId="2" borderId="17" xfId="0" applyFont="1" applyFill="1" applyBorder="1" applyAlignment="1">
      <alignment horizontal="left" vertical="top" wrapText="1"/>
    </xf>
    <xf numFmtId="0" fontId="10" fillId="0" borderId="57" xfId="0" applyFont="1" applyBorder="1" applyAlignment="1">
      <alignment vertical="top"/>
    </xf>
    <xf numFmtId="0" fontId="0" fillId="0" borderId="1" xfId="0" applyBorder="1" applyAlignment="1">
      <alignment vertical="top"/>
    </xf>
    <xf numFmtId="49" fontId="2" fillId="2" borderId="95" xfId="0" applyNumberFormat="1" applyFont="1" applyFill="1" applyBorder="1" applyAlignment="1">
      <alignment horizontal="center" vertical="top" wrapText="1"/>
    </xf>
    <xf numFmtId="49" fontId="0" fillId="2" borderId="52" xfId="0" applyNumberFormat="1" applyFill="1" applyBorder="1" applyAlignment="1">
      <alignment horizontal="center" vertical="top" wrapText="1"/>
    </xf>
    <xf numFmtId="49" fontId="6" fillId="2" borderId="9" xfId="0" applyNumberFormat="1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49" fontId="6" fillId="2" borderId="95" xfId="0" applyNumberFormat="1" applyFont="1" applyFill="1" applyBorder="1" applyAlignment="1">
      <alignment horizontal="center" vertical="top" wrapText="1"/>
    </xf>
    <xf numFmtId="0" fontId="9" fillId="2" borderId="52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78" xfId="0" applyFont="1" applyFill="1" applyBorder="1" applyAlignment="1">
      <alignment horizontal="left" vertical="top" wrapText="1"/>
    </xf>
    <xf numFmtId="0" fontId="6" fillId="0" borderId="95" xfId="0" applyFont="1" applyFill="1" applyBorder="1" applyAlignment="1">
      <alignment horizontal="center" vertical="top" wrapText="1"/>
    </xf>
    <xf numFmtId="0" fontId="6" fillId="0" borderId="100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75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6"/>
  <sheetViews>
    <sheetView tabSelected="1" topLeftCell="A229" zoomScaleNormal="100" zoomScaleSheetLayoutView="90" workbookViewId="0">
      <selection activeCell="Z254" sqref="Z254"/>
    </sheetView>
  </sheetViews>
  <sheetFormatPr defaultRowHeight="15"/>
  <cols>
    <col min="1" max="1" width="4.140625" style="8" customWidth="1"/>
    <col min="2" max="2" width="3.85546875" style="8" customWidth="1"/>
    <col min="3" max="3" width="3.7109375" style="8" customWidth="1"/>
    <col min="4" max="4" width="24.7109375" style="8" customWidth="1"/>
    <col min="5" max="5" width="4.28515625" style="8" customWidth="1"/>
    <col min="6" max="6" width="3.7109375" style="8" customWidth="1"/>
    <col min="7" max="7" width="3.28515625" style="10" customWidth="1"/>
    <col min="8" max="8" width="4.28515625" style="8" customWidth="1"/>
    <col min="9" max="9" width="8.85546875" style="11" customWidth="1"/>
    <col min="10" max="10" width="7.85546875" style="8" customWidth="1"/>
    <col min="11" max="11" width="7.42578125" style="8" bestFit="1" customWidth="1"/>
    <col min="12" max="12" width="5.42578125" style="8" bestFit="1" customWidth="1"/>
    <col min="13" max="13" width="8.42578125" style="8" customWidth="1"/>
    <col min="14" max="15" width="8.140625" style="12" customWidth="1"/>
    <col min="16" max="16" width="6.28515625" style="12" customWidth="1"/>
    <col min="17" max="17" width="8.7109375" style="12" customWidth="1"/>
    <col min="18" max="18" width="8.140625" style="8" customWidth="1"/>
    <col min="19" max="19" width="7.7109375" style="8" bestFit="1" customWidth="1"/>
    <col min="20" max="20" width="5.140625" style="8" customWidth="1"/>
    <col min="21" max="21" width="7.7109375" style="8" customWidth="1"/>
    <col min="22" max="22" width="10" style="8" customWidth="1"/>
    <col min="23" max="23" width="7.42578125" style="8" bestFit="1" customWidth="1"/>
    <col min="24" max="24" width="5.28515625" style="8" customWidth="1"/>
    <col min="25" max="25" width="8.28515625" style="8" customWidth="1"/>
    <col min="26" max="26" width="34.7109375" style="8" customWidth="1"/>
    <col min="27" max="27" width="5.7109375" style="9" customWidth="1"/>
    <col min="28" max="29" width="5.140625" style="8" customWidth="1"/>
    <col min="30" max="30" width="10.7109375" style="1" customWidth="1"/>
  </cols>
  <sheetData>
    <row r="1" spans="1:54">
      <c r="A1" s="934" t="s">
        <v>187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/>
      <c r="AB1" s="934"/>
      <c r="AC1" s="934"/>
    </row>
    <row r="2" spans="1:54" ht="15.75" thickBot="1">
      <c r="Y2" s="13" t="s">
        <v>0</v>
      </c>
      <c r="AA2" s="13"/>
    </row>
    <row r="3" spans="1:54" ht="16.5" thickTop="1" thickBot="1">
      <c r="A3" s="935" t="s">
        <v>1</v>
      </c>
      <c r="B3" s="910" t="s">
        <v>2</v>
      </c>
      <c r="C3" s="910" t="s">
        <v>3</v>
      </c>
      <c r="D3" s="938" t="s">
        <v>4</v>
      </c>
      <c r="E3" s="916" t="s">
        <v>5</v>
      </c>
      <c r="F3" s="910" t="s">
        <v>66</v>
      </c>
      <c r="G3" s="942" t="s">
        <v>6</v>
      </c>
      <c r="H3" s="910" t="s">
        <v>7</v>
      </c>
      <c r="I3" s="916" t="s">
        <v>8</v>
      </c>
      <c r="J3" s="924" t="s">
        <v>83</v>
      </c>
      <c r="K3" s="925"/>
      <c r="L3" s="925"/>
      <c r="M3" s="926"/>
      <c r="N3" s="952" t="s">
        <v>9</v>
      </c>
      <c r="O3" s="953"/>
      <c r="P3" s="953"/>
      <c r="Q3" s="954"/>
      <c r="R3" s="924" t="s">
        <v>67</v>
      </c>
      <c r="S3" s="925"/>
      <c r="T3" s="925"/>
      <c r="U3" s="926"/>
      <c r="V3" s="948" t="s">
        <v>84</v>
      </c>
      <c r="W3" s="925"/>
      <c r="X3" s="925"/>
      <c r="Y3" s="949"/>
      <c r="Z3" s="940" t="s">
        <v>10</v>
      </c>
      <c r="AA3" s="940"/>
      <c r="AB3" s="940"/>
      <c r="AC3" s="941"/>
    </row>
    <row r="4" spans="1:54">
      <c r="A4" s="936"/>
      <c r="B4" s="911"/>
      <c r="C4" s="911"/>
      <c r="D4" s="939"/>
      <c r="E4" s="917"/>
      <c r="F4" s="911"/>
      <c r="G4" s="943"/>
      <c r="H4" s="911"/>
      <c r="I4" s="917"/>
      <c r="J4" s="919" t="s">
        <v>11</v>
      </c>
      <c r="K4" s="902" t="s">
        <v>12</v>
      </c>
      <c r="L4" s="902"/>
      <c r="M4" s="869" t="s">
        <v>13</v>
      </c>
      <c r="N4" s="921" t="s">
        <v>11</v>
      </c>
      <c r="O4" s="923" t="s">
        <v>12</v>
      </c>
      <c r="P4" s="923"/>
      <c r="Q4" s="871" t="s">
        <v>13</v>
      </c>
      <c r="R4" s="950" t="s">
        <v>11</v>
      </c>
      <c r="S4" s="902" t="s">
        <v>12</v>
      </c>
      <c r="T4" s="902"/>
      <c r="U4" s="869" t="s">
        <v>13</v>
      </c>
      <c r="V4" s="919" t="s">
        <v>11</v>
      </c>
      <c r="W4" s="902" t="s">
        <v>12</v>
      </c>
      <c r="X4" s="902"/>
      <c r="Y4" s="871" t="s">
        <v>13</v>
      </c>
      <c r="Z4" s="867" t="s">
        <v>14</v>
      </c>
      <c r="AA4" s="930" t="s">
        <v>15</v>
      </c>
      <c r="AB4" s="902"/>
      <c r="AC4" s="931"/>
    </row>
    <row r="5" spans="1:54" ht="105" customHeight="1" thickBot="1">
      <c r="A5" s="937"/>
      <c r="B5" s="912"/>
      <c r="C5" s="912"/>
      <c r="D5" s="868"/>
      <c r="E5" s="918"/>
      <c r="F5" s="912"/>
      <c r="G5" s="944"/>
      <c r="H5" s="912"/>
      <c r="I5" s="918"/>
      <c r="J5" s="920"/>
      <c r="K5" s="14" t="s">
        <v>11</v>
      </c>
      <c r="L5" s="15" t="s">
        <v>16</v>
      </c>
      <c r="M5" s="870"/>
      <c r="N5" s="922"/>
      <c r="O5" s="15" t="s">
        <v>11</v>
      </c>
      <c r="P5" s="15" t="s">
        <v>16</v>
      </c>
      <c r="Q5" s="872"/>
      <c r="R5" s="951"/>
      <c r="S5" s="16" t="s">
        <v>11</v>
      </c>
      <c r="T5" s="15" t="s">
        <v>16</v>
      </c>
      <c r="U5" s="870"/>
      <c r="V5" s="920"/>
      <c r="W5" s="16" t="s">
        <v>11</v>
      </c>
      <c r="X5" s="15" t="s">
        <v>16</v>
      </c>
      <c r="Y5" s="872"/>
      <c r="Z5" s="868"/>
      <c r="AA5" s="669" t="s">
        <v>17</v>
      </c>
      <c r="AB5" s="17" t="s">
        <v>68</v>
      </c>
      <c r="AC5" s="475" t="s">
        <v>85</v>
      </c>
    </row>
    <row r="6" spans="1:54" ht="15.75" thickBot="1">
      <c r="A6" s="913" t="s">
        <v>188</v>
      </c>
      <c r="B6" s="914"/>
      <c r="C6" s="914"/>
      <c r="D6" s="914"/>
      <c r="E6" s="914"/>
      <c r="F6" s="914"/>
      <c r="G6" s="914"/>
      <c r="H6" s="914"/>
      <c r="I6" s="914"/>
      <c r="J6" s="914"/>
      <c r="K6" s="914"/>
      <c r="L6" s="914"/>
      <c r="M6" s="914"/>
      <c r="N6" s="914"/>
      <c r="O6" s="914"/>
      <c r="P6" s="914"/>
      <c r="Q6" s="914"/>
      <c r="R6" s="914"/>
      <c r="S6" s="914"/>
      <c r="T6" s="914"/>
      <c r="U6" s="914"/>
      <c r="V6" s="914"/>
      <c r="W6" s="914"/>
      <c r="X6" s="914"/>
      <c r="Y6" s="914"/>
      <c r="Z6" s="914"/>
      <c r="AA6" s="914"/>
      <c r="AB6" s="914"/>
      <c r="AC6" s="915"/>
    </row>
    <row r="7" spans="1:54" ht="15.75" thickBot="1">
      <c r="A7" s="927" t="s">
        <v>189</v>
      </c>
      <c r="B7" s="928"/>
      <c r="C7" s="928"/>
      <c r="D7" s="928"/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28"/>
      <c r="Q7" s="928"/>
      <c r="R7" s="928"/>
      <c r="S7" s="928"/>
      <c r="T7" s="928"/>
      <c r="U7" s="928"/>
      <c r="V7" s="928"/>
      <c r="W7" s="928"/>
      <c r="X7" s="928"/>
      <c r="Y7" s="928"/>
      <c r="Z7" s="928"/>
      <c r="AA7" s="928"/>
      <c r="AB7" s="928"/>
      <c r="AC7" s="929"/>
    </row>
    <row r="8" spans="1:54" ht="15.75" thickBot="1">
      <c r="A8" s="88" t="s">
        <v>18</v>
      </c>
      <c r="B8" s="908" t="s">
        <v>19</v>
      </c>
      <c r="C8" s="908"/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  <c r="R8" s="908"/>
      <c r="S8" s="908"/>
      <c r="T8" s="908"/>
      <c r="U8" s="908"/>
      <c r="V8" s="908"/>
      <c r="W8" s="908"/>
      <c r="X8" s="908"/>
      <c r="Y8" s="908"/>
      <c r="Z8" s="908"/>
      <c r="AA8" s="908"/>
      <c r="AB8" s="908"/>
      <c r="AC8" s="909"/>
    </row>
    <row r="9" spans="1:54" ht="15.75" thickBot="1">
      <c r="A9" s="18" t="s">
        <v>18</v>
      </c>
      <c r="B9" s="19" t="s">
        <v>18</v>
      </c>
      <c r="C9" s="905" t="s">
        <v>20</v>
      </c>
      <c r="D9" s="906"/>
      <c r="E9" s="906"/>
      <c r="F9" s="906"/>
      <c r="G9" s="906"/>
      <c r="H9" s="906"/>
      <c r="I9" s="906"/>
      <c r="J9" s="906"/>
      <c r="K9" s="906"/>
      <c r="L9" s="906"/>
      <c r="M9" s="906"/>
      <c r="N9" s="906"/>
      <c r="O9" s="906"/>
      <c r="P9" s="906"/>
      <c r="Q9" s="906"/>
      <c r="R9" s="906"/>
      <c r="S9" s="906"/>
      <c r="T9" s="906"/>
      <c r="U9" s="906"/>
      <c r="V9" s="906"/>
      <c r="W9" s="906"/>
      <c r="X9" s="906"/>
      <c r="Y9" s="906"/>
      <c r="Z9" s="906"/>
      <c r="AA9" s="906"/>
      <c r="AB9" s="906"/>
      <c r="AC9" s="907"/>
    </row>
    <row r="10" spans="1:54" ht="21" customHeight="1">
      <c r="A10" s="894" t="s">
        <v>18</v>
      </c>
      <c r="B10" s="896" t="s">
        <v>18</v>
      </c>
      <c r="C10" s="898" t="s">
        <v>18</v>
      </c>
      <c r="D10" s="900" t="s">
        <v>227</v>
      </c>
      <c r="E10" s="849" t="s">
        <v>44</v>
      </c>
      <c r="F10" s="932"/>
      <c r="G10" s="945" t="s">
        <v>21</v>
      </c>
      <c r="H10" s="945" t="s">
        <v>21</v>
      </c>
      <c r="I10" s="20" t="s">
        <v>22</v>
      </c>
      <c r="J10" s="94">
        <v>9</v>
      </c>
      <c r="K10" s="95">
        <v>9</v>
      </c>
      <c r="L10" s="96"/>
      <c r="M10" s="97"/>
      <c r="N10" s="98">
        <v>11</v>
      </c>
      <c r="O10" s="99">
        <v>11</v>
      </c>
      <c r="P10" s="99"/>
      <c r="Q10" s="100"/>
      <c r="R10" s="101">
        <v>15</v>
      </c>
      <c r="S10" s="102">
        <v>15</v>
      </c>
      <c r="T10" s="96"/>
      <c r="U10" s="103"/>
      <c r="V10" s="101">
        <v>15</v>
      </c>
      <c r="W10" s="102">
        <v>15</v>
      </c>
      <c r="X10" s="96"/>
      <c r="Y10" s="103"/>
      <c r="Z10" s="892" t="s">
        <v>269</v>
      </c>
      <c r="AA10" s="880">
        <v>1</v>
      </c>
      <c r="AB10" s="882"/>
      <c r="AC10" s="888"/>
      <c r="AD10" s="2"/>
    </row>
    <row r="11" spans="1:54" ht="31.5" customHeight="1" thickBot="1">
      <c r="A11" s="895"/>
      <c r="B11" s="897"/>
      <c r="C11" s="899"/>
      <c r="D11" s="901"/>
      <c r="E11" s="866"/>
      <c r="F11" s="933"/>
      <c r="G11" s="946"/>
      <c r="H11" s="946"/>
      <c r="I11" s="54" t="s">
        <v>11</v>
      </c>
      <c r="J11" s="276">
        <f>J10</f>
        <v>9</v>
      </c>
      <c r="K11" s="277">
        <f t="shared" ref="K11:W11" si="0">K10</f>
        <v>9</v>
      </c>
      <c r="L11" s="277"/>
      <c r="M11" s="278"/>
      <c r="N11" s="483">
        <f t="shared" si="0"/>
        <v>11</v>
      </c>
      <c r="O11" s="277">
        <f t="shared" si="0"/>
        <v>11</v>
      </c>
      <c r="P11" s="277"/>
      <c r="Q11" s="483"/>
      <c r="R11" s="489">
        <f t="shared" si="0"/>
        <v>15</v>
      </c>
      <c r="S11" s="277">
        <f t="shared" si="0"/>
        <v>15</v>
      </c>
      <c r="T11" s="277"/>
      <c r="U11" s="483"/>
      <c r="V11" s="489">
        <f t="shared" si="0"/>
        <v>15</v>
      </c>
      <c r="W11" s="277">
        <f t="shared" si="0"/>
        <v>15</v>
      </c>
      <c r="X11" s="277"/>
      <c r="Y11" s="483"/>
      <c r="Z11" s="893"/>
      <c r="AA11" s="881"/>
      <c r="AB11" s="947"/>
      <c r="AC11" s="889"/>
      <c r="AD11" s="2"/>
    </row>
    <row r="12" spans="1:54" ht="31.5" customHeight="1">
      <c r="A12" s="1183" t="s">
        <v>18</v>
      </c>
      <c r="B12" s="1449" t="s">
        <v>18</v>
      </c>
      <c r="C12" s="1451" t="s">
        <v>23</v>
      </c>
      <c r="D12" s="1452" t="s">
        <v>271</v>
      </c>
      <c r="E12" s="1471"/>
      <c r="F12" s="1471"/>
      <c r="G12" s="1471"/>
      <c r="H12" s="1471"/>
      <c r="I12" s="62" t="s">
        <v>22</v>
      </c>
      <c r="J12" s="94"/>
      <c r="K12" s="95"/>
      <c r="L12" s="95"/>
      <c r="M12" s="114"/>
      <c r="N12" s="697">
        <v>10</v>
      </c>
      <c r="O12" s="99">
        <v>10</v>
      </c>
      <c r="P12" s="99"/>
      <c r="Q12" s="697"/>
      <c r="R12" s="698"/>
      <c r="S12" s="95"/>
      <c r="T12" s="95"/>
      <c r="U12" s="497"/>
      <c r="V12" s="698"/>
      <c r="W12" s="95"/>
      <c r="X12" s="95"/>
      <c r="Y12" s="699"/>
      <c r="Z12" s="1463" t="s">
        <v>272</v>
      </c>
      <c r="AA12" s="1465">
        <v>1</v>
      </c>
      <c r="AB12" s="1467"/>
      <c r="AC12" s="1469"/>
      <c r="AD12" s="2"/>
    </row>
    <row r="13" spans="1:54" ht="31.5" customHeight="1" thickBot="1">
      <c r="A13" s="1448"/>
      <c r="B13" s="1450"/>
      <c r="C13" s="1347"/>
      <c r="D13" s="1453"/>
      <c r="E13" s="1472"/>
      <c r="F13" s="1472"/>
      <c r="G13" s="1472"/>
      <c r="H13" s="1472"/>
      <c r="I13" s="691" t="s">
        <v>11</v>
      </c>
      <c r="J13" s="692"/>
      <c r="K13" s="693"/>
      <c r="L13" s="693"/>
      <c r="M13" s="694"/>
      <c r="N13" s="695">
        <f>N12</f>
        <v>10</v>
      </c>
      <c r="O13" s="693">
        <f>O12</f>
        <v>10</v>
      </c>
      <c r="P13" s="693"/>
      <c r="Q13" s="695"/>
      <c r="R13" s="696"/>
      <c r="S13" s="693"/>
      <c r="T13" s="693"/>
      <c r="U13" s="695"/>
      <c r="V13" s="696"/>
      <c r="W13" s="693"/>
      <c r="X13" s="693"/>
      <c r="Y13" s="695"/>
      <c r="Z13" s="1464"/>
      <c r="AA13" s="1466"/>
      <c r="AB13" s="1468"/>
      <c r="AC13" s="1470"/>
      <c r="AD13" s="2"/>
    </row>
    <row r="14" spans="1:54" s="55" customFormat="1" ht="15.75" thickBot="1">
      <c r="A14" s="614" t="s">
        <v>18</v>
      </c>
      <c r="B14" s="19" t="s">
        <v>18</v>
      </c>
      <c r="C14" s="955" t="s">
        <v>24</v>
      </c>
      <c r="D14" s="956"/>
      <c r="E14" s="956"/>
      <c r="F14" s="956"/>
      <c r="G14" s="956"/>
      <c r="H14" s="956"/>
      <c r="I14" s="957"/>
      <c r="J14" s="486">
        <f>J11</f>
        <v>9</v>
      </c>
      <c r="K14" s="485">
        <f>K11</f>
        <v>9</v>
      </c>
      <c r="L14" s="485"/>
      <c r="M14" s="487"/>
      <c r="N14" s="484">
        <f>N11+N13</f>
        <v>21</v>
      </c>
      <c r="O14" s="488">
        <f>O11+O13</f>
        <v>21</v>
      </c>
      <c r="P14" s="488"/>
      <c r="Q14" s="484"/>
      <c r="R14" s="490">
        <f>R11</f>
        <v>15</v>
      </c>
      <c r="S14" s="488">
        <f>S11</f>
        <v>15</v>
      </c>
      <c r="T14" s="488"/>
      <c r="U14" s="484"/>
      <c r="V14" s="490">
        <f>V11</f>
        <v>15</v>
      </c>
      <c r="W14" s="488">
        <f>W11</f>
        <v>15</v>
      </c>
      <c r="X14" s="488"/>
      <c r="Y14" s="484"/>
      <c r="Z14" s="885"/>
      <c r="AA14" s="886"/>
      <c r="AB14" s="886"/>
      <c r="AC14" s="887"/>
      <c r="AD14" s="2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ht="15.75" thickBot="1">
      <c r="A15" s="615" t="s">
        <v>18</v>
      </c>
      <c r="B15" s="19" t="s">
        <v>23</v>
      </c>
      <c r="C15" s="961" t="s">
        <v>25</v>
      </c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961"/>
      <c r="Y15" s="961"/>
      <c r="Z15" s="961"/>
      <c r="AA15" s="961"/>
      <c r="AB15" s="961"/>
      <c r="AC15" s="962"/>
      <c r="AD15" s="2"/>
    </row>
    <row r="16" spans="1:54" ht="28.5" customHeight="1">
      <c r="A16" s="894" t="s">
        <v>18</v>
      </c>
      <c r="B16" s="896" t="s">
        <v>23</v>
      </c>
      <c r="C16" s="898" t="s">
        <v>18</v>
      </c>
      <c r="D16" s="970" t="s">
        <v>26</v>
      </c>
      <c r="E16" s="849" t="s">
        <v>44</v>
      </c>
      <c r="F16" s="849"/>
      <c r="G16" s="945" t="s">
        <v>21</v>
      </c>
      <c r="H16" s="945" t="s">
        <v>21</v>
      </c>
      <c r="I16" s="20" t="s">
        <v>22</v>
      </c>
      <c r="J16" s="101"/>
      <c r="K16" s="102"/>
      <c r="L16" s="96"/>
      <c r="M16" s="103"/>
      <c r="N16" s="110">
        <v>15</v>
      </c>
      <c r="O16" s="111">
        <v>5</v>
      </c>
      <c r="P16" s="112"/>
      <c r="Q16" s="113">
        <v>10</v>
      </c>
      <c r="R16" s="94">
        <v>15</v>
      </c>
      <c r="S16" s="95">
        <v>5</v>
      </c>
      <c r="T16" s="95"/>
      <c r="U16" s="114">
        <v>10</v>
      </c>
      <c r="V16" s="101">
        <v>15</v>
      </c>
      <c r="W16" s="102">
        <v>5</v>
      </c>
      <c r="X16" s="96"/>
      <c r="Y16" s="103">
        <v>10</v>
      </c>
      <c r="Z16" s="892" t="s">
        <v>80</v>
      </c>
      <c r="AA16" s="890"/>
      <c r="AB16" s="882"/>
      <c r="AC16" s="878"/>
      <c r="AD16" s="2"/>
    </row>
    <row r="17" spans="1:30" ht="27" customHeight="1" thickBot="1">
      <c r="A17" s="958"/>
      <c r="B17" s="968"/>
      <c r="C17" s="969"/>
      <c r="D17" s="971"/>
      <c r="E17" s="866"/>
      <c r="F17" s="850"/>
      <c r="G17" s="946"/>
      <c r="H17" s="946"/>
      <c r="I17" s="37" t="s">
        <v>11</v>
      </c>
      <c r="J17" s="491"/>
      <c r="K17" s="122"/>
      <c r="L17" s="122"/>
      <c r="M17" s="381"/>
      <c r="N17" s="491">
        <f>N16</f>
        <v>15</v>
      </c>
      <c r="O17" s="122">
        <f t="shared" ref="O17:Y17" si="1">O16</f>
        <v>5</v>
      </c>
      <c r="P17" s="122"/>
      <c r="Q17" s="381">
        <f t="shared" si="1"/>
        <v>10</v>
      </c>
      <c r="R17" s="491">
        <f t="shared" si="1"/>
        <v>15</v>
      </c>
      <c r="S17" s="122">
        <f t="shared" si="1"/>
        <v>5</v>
      </c>
      <c r="T17" s="122"/>
      <c r="U17" s="381">
        <f t="shared" si="1"/>
        <v>10</v>
      </c>
      <c r="V17" s="491">
        <f t="shared" si="1"/>
        <v>15</v>
      </c>
      <c r="W17" s="122">
        <f t="shared" si="1"/>
        <v>5</v>
      </c>
      <c r="X17" s="122"/>
      <c r="Y17" s="381">
        <f t="shared" si="1"/>
        <v>10</v>
      </c>
      <c r="Z17" s="893"/>
      <c r="AA17" s="891"/>
      <c r="AB17" s="883"/>
      <c r="AC17" s="963"/>
      <c r="AD17" s="2"/>
    </row>
    <row r="18" spans="1:30" ht="20.25" customHeight="1">
      <c r="A18" s="894" t="s">
        <v>18</v>
      </c>
      <c r="B18" s="896" t="s">
        <v>23</v>
      </c>
      <c r="C18" s="898" t="s">
        <v>23</v>
      </c>
      <c r="D18" s="900" t="s">
        <v>27</v>
      </c>
      <c r="E18" s="849" t="s">
        <v>44</v>
      </c>
      <c r="F18" s="849"/>
      <c r="G18" s="945" t="s">
        <v>21</v>
      </c>
      <c r="H18" s="945" t="s">
        <v>21</v>
      </c>
      <c r="I18" s="20" t="s">
        <v>22</v>
      </c>
      <c r="J18" s="492">
        <v>8</v>
      </c>
      <c r="K18" s="102">
        <v>8</v>
      </c>
      <c r="L18" s="96"/>
      <c r="M18" s="494"/>
      <c r="N18" s="492">
        <v>20</v>
      </c>
      <c r="O18" s="102">
        <v>10</v>
      </c>
      <c r="P18" s="96"/>
      <c r="Q18" s="494">
        <v>10</v>
      </c>
      <c r="R18" s="497">
        <v>70</v>
      </c>
      <c r="S18" s="95">
        <v>30</v>
      </c>
      <c r="T18" s="95"/>
      <c r="U18" s="498">
        <v>40</v>
      </c>
      <c r="V18" s="492">
        <v>70</v>
      </c>
      <c r="W18" s="102">
        <v>30</v>
      </c>
      <c r="X18" s="96"/>
      <c r="Y18" s="498">
        <v>40</v>
      </c>
      <c r="Z18" s="892" t="s">
        <v>80</v>
      </c>
      <c r="AA18" s="974"/>
      <c r="AB18" s="882"/>
      <c r="AC18" s="888"/>
      <c r="AD18" s="2"/>
    </row>
    <row r="19" spans="1:30" ht="33.75" customHeight="1" thickBot="1">
      <c r="A19" s="972"/>
      <c r="B19" s="973"/>
      <c r="C19" s="959"/>
      <c r="D19" s="960"/>
      <c r="E19" s="866"/>
      <c r="F19" s="959"/>
      <c r="G19" s="946"/>
      <c r="H19" s="946"/>
      <c r="I19" s="37" t="s">
        <v>11</v>
      </c>
      <c r="J19" s="491">
        <f>J18</f>
        <v>8</v>
      </c>
      <c r="K19" s="122">
        <f t="shared" ref="K19:Y19" si="2">K18</f>
        <v>8</v>
      </c>
      <c r="L19" s="122"/>
      <c r="M19" s="495"/>
      <c r="N19" s="491">
        <f t="shared" si="2"/>
        <v>20</v>
      </c>
      <c r="O19" s="122">
        <f t="shared" si="2"/>
        <v>10</v>
      </c>
      <c r="P19" s="122"/>
      <c r="Q19" s="495">
        <f t="shared" si="2"/>
        <v>10</v>
      </c>
      <c r="R19" s="491">
        <f t="shared" si="2"/>
        <v>70</v>
      </c>
      <c r="S19" s="122">
        <f t="shared" si="2"/>
        <v>30</v>
      </c>
      <c r="T19" s="122"/>
      <c r="U19" s="495">
        <f t="shared" si="2"/>
        <v>40</v>
      </c>
      <c r="V19" s="491">
        <f t="shared" si="2"/>
        <v>70</v>
      </c>
      <c r="W19" s="122">
        <f t="shared" si="2"/>
        <v>30</v>
      </c>
      <c r="X19" s="122"/>
      <c r="Y19" s="495">
        <f t="shared" si="2"/>
        <v>40</v>
      </c>
      <c r="Z19" s="893"/>
      <c r="AA19" s="975"/>
      <c r="AB19" s="947"/>
      <c r="AC19" s="889"/>
      <c r="AD19" s="2"/>
    </row>
    <row r="20" spans="1:30" ht="15.75" thickBot="1">
      <c r="A20" s="23" t="s">
        <v>18</v>
      </c>
      <c r="B20" s="19" t="s">
        <v>23</v>
      </c>
      <c r="C20" s="980" t="s">
        <v>24</v>
      </c>
      <c r="D20" s="980"/>
      <c r="E20" s="980"/>
      <c r="F20" s="980"/>
      <c r="G20" s="980"/>
      <c r="H20" s="980"/>
      <c r="I20" s="980"/>
      <c r="J20" s="493">
        <f>J17+J19</f>
        <v>8</v>
      </c>
      <c r="K20" s="485">
        <f>K17+K19</f>
        <v>8</v>
      </c>
      <c r="L20" s="485"/>
      <c r="M20" s="496"/>
      <c r="N20" s="493">
        <f>N17+N19</f>
        <v>35</v>
      </c>
      <c r="O20" s="485">
        <f>O17+O19</f>
        <v>15</v>
      </c>
      <c r="P20" s="485"/>
      <c r="Q20" s="496">
        <f>Q17+Q19</f>
        <v>20</v>
      </c>
      <c r="R20" s="493">
        <f>R17+R19</f>
        <v>85</v>
      </c>
      <c r="S20" s="485">
        <f>S17+S19</f>
        <v>35</v>
      </c>
      <c r="T20" s="485"/>
      <c r="U20" s="496">
        <f>U17+U19</f>
        <v>50</v>
      </c>
      <c r="V20" s="493">
        <f>V17+V19</f>
        <v>85</v>
      </c>
      <c r="W20" s="485">
        <f>W17+W19</f>
        <v>35</v>
      </c>
      <c r="X20" s="485"/>
      <c r="Y20" s="496">
        <f>Y17+Y19</f>
        <v>50</v>
      </c>
      <c r="Z20" s="834"/>
      <c r="AA20" s="981"/>
      <c r="AB20" s="981"/>
      <c r="AC20" s="982"/>
    </row>
    <row r="21" spans="1:30" ht="17.25" customHeight="1" thickBot="1">
      <c r="A21" s="18" t="s">
        <v>18</v>
      </c>
      <c r="B21" s="19" t="s">
        <v>28</v>
      </c>
      <c r="C21" s="983" t="s">
        <v>29</v>
      </c>
      <c r="D21" s="983"/>
      <c r="E21" s="983"/>
      <c r="F21" s="983"/>
      <c r="G21" s="983"/>
      <c r="H21" s="983"/>
      <c r="I21" s="983"/>
      <c r="J21" s="983"/>
      <c r="K21" s="983"/>
      <c r="L21" s="983"/>
      <c r="M21" s="983"/>
      <c r="N21" s="983"/>
      <c r="O21" s="983"/>
      <c r="P21" s="983"/>
      <c r="Q21" s="983"/>
      <c r="R21" s="983"/>
      <c r="S21" s="983"/>
      <c r="T21" s="983"/>
      <c r="U21" s="983"/>
      <c r="V21" s="983"/>
      <c r="W21" s="983"/>
      <c r="X21" s="983"/>
      <c r="Y21" s="983"/>
      <c r="Z21" s="983"/>
      <c r="AA21" s="983"/>
      <c r="AB21" s="983"/>
      <c r="AC21" s="984"/>
    </row>
    <row r="22" spans="1:30" ht="27.75" customHeight="1">
      <c r="A22" s="964" t="s">
        <v>18</v>
      </c>
      <c r="B22" s="966" t="s">
        <v>28</v>
      </c>
      <c r="C22" s="874" t="s">
        <v>18</v>
      </c>
      <c r="D22" s="843" t="s">
        <v>33</v>
      </c>
      <c r="E22" s="849" t="s">
        <v>44</v>
      </c>
      <c r="F22" s="849"/>
      <c r="G22" s="945" t="s">
        <v>21</v>
      </c>
      <c r="H22" s="945" t="s">
        <v>21</v>
      </c>
      <c r="I22" s="32" t="s">
        <v>22</v>
      </c>
      <c r="J22" s="124">
        <v>0.5</v>
      </c>
      <c r="K22" s="125">
        <v>0.5</v>
      </c>
      <c r="L22" s="125"/>
      <c r="M22" s="126"/>
      <c r="N22" s="127">
        <v>2.7</v>
      </c>
      <c r="O22" s="128">
        <v>2.7</v>
      </c>
      <c r="P22" s="128"/>
      <c r="Q22" s="129"/>
      <c r="R22" s="124">
        <v>8</v>
      </c>
      <c r="S22" s="125">
        <v>8</v>
      </c>
      <c r="T22" s="125"/>
      <c r="U22" s="126"/>
      <c r="V22" s="130">
        <v>8</v>
      </c>
      <c r="W22" s="125">
        <v>8</v>
      </c>
      <c r="X22" s="125"/>
      <c r="Y22" s="126"/>
      <c r="Z22" s="978" t="s">
        <v>34</v>
      </c>
      <c r="AA22" s="890">
        <v>4</v>
      </c>
      <c r="AB22" s="882">
        <v>12</v>
      </c>
      <c r="AC22" s="878">
        <v>12</v>
      </c>
      <c r="AD22" s="2"/>
    </row>
    <row r="23" spans="1:30" ht="27" customHeight="1" thickBot="1">
      <c r="A23" s="965"/>
      <c r="B23" s="967"/>
      <c r="C23" s="875"/>
      <c r="D23" s="844"/>
      <c r="E23" s="850"/>
      <c r="F23" s="850"/>
      <c r="G23" s="946"/>
      <c r="H23" s="946"/>
      <c r="I23" s="38" t="s">
        <v>11</v>
      </c>
      <c r="J23" s="131">
        <f>J22</f>
        <v>0.5</v>
      </c>
      <c r="K23" s="131">
        <f t="shared" ref="K23:W23" si="3">K22</f>
        <v>0.5</v>
      </c>
      <c r="L23" s="131"/>
      <c r="M23" s="500"/>
      <c r="N23" s="132">
        <f t="shared" si="3"/>
        <v>2.7</v>
      </c>
      <c r="O23" s="131">
        <f t="shared" si="3"/>
        <v>2.7</v>
      </c>
      <c r="P23" s="131"/>
      <c r="Q23" s="500"/>
      <c r="R23" s="132">
        <f t="shared" si="3"/>
        <v>8</v>
      </c>
      <c r="S23" s="131">
        <f t="shared" si="3"/>
        <v>8</v>
      </c>
      <c r="T23" s="131"/>
      <c r="U23" s="500"/>
      <c r="V23" s="132">
        <f t="shared" si="3"/>
        <v>8</v>
      </c>
      <c r="W23" s="131">
        <f t="shared" si="3"/>
        <v>8</v>
      </c>
      <c r="X23" s="131"/>
      <c r="Y23" s="131"/>
      <c r="Z23" s="979"/>
      <c r="AA23" s="891"/>
      <c r="AB23" s="883"/>
      <c r="AC23" s="963"/>
      <c r="AD23" s="2"/>
    </row>
    <row r="24" spans="1:30">
      <c r="A24" s="24" t="s">
        <v>18</v>
      </c>
      <c r="B24" s="966" t="s">
        <v>28</v>
      </c>
      <c r="C24" s="874" t="s">
        <v>23</v>
      </c>
      <c r="D24" s="843" t="s">
        <v>79</v>
      </c>
      <c r="E24" s="994" t="s">
        <v>28</v>
      </c>
      <c r="F24" s="997"/>
      <c r="G24" s="1002" t="s">
        <v>21</v>
      </c>
      <c r="H24" s="1010" t="s">
        <v>21</v>
      </c>
      <c r="I24" s="25" t="s">
        <v>22</v>
      </c>
      <c r="J24" s="135">
        <v>23.9</v>
      </c>
      <c r="K24" s="136">
        <v>23.9</v>
      </c>
      <c r="L24" s="136"/>
      <c r="M24" s="137"/>
      <c r="N24" s="138"/>
      <c r="O24" s="139"/>
      <c r="P24" s="139"/>
      <c r="Q24" s="140"/>
      <c r="R24" s="141"/>
      <c r="S24" s="142"/>
      <c r="T24" s="142"/>
      <c r="U24" s="143"/>
      <c r="V24" s="141"/>
      <c r="W24" s="142"/>
      <c r="X24" s="142"/>
      <c r="Y24" s="143"/>
      <c r="Z24" s="976" t="s">
        <v>32</v>
      </c>
      <c r="AA24" s="1013">
        <v>13</v>
      </c>
      <c r="AB24" s="1015"/>
      <c r="AC24" s="987"/>
    </row>
    <row r="25" spans="1:30">
      <c r="A25" s="27"/>
      <c r="B25" s="1000"/>
      <c r="C25" s="991"/>
      <c r="D25" s="993"/>
      <c r="E25" s="995"/>
      <c r="F25" s="998"/>
      <c r="G25" s="1003"/>
      <c r="H25" s="1011"/>
      <c r="I25" s="85" t="s">
        <v>30</v>
      </c>
      <c r="J25" s="144">
        <v>4870.3999999999996</v>
      </c>
      <c r="K25" s="145"/>
      <c r="L25" s="145"/>
      <c r="M25" s="146">
        <v>4870.3999999999996</v>
      </c>
      <c r="N25" s="147">
        <v>709.5</v>
      </c>
      <c r="O25" s="148"/>
      <c r="P25" s="148"/>
      <c r="Q25" s="149">
        <v>709.5</v>
      </c>
      <c r="R25" s="150"/>
      <c r="S25" s="151"/>
      <c r="T25" s="151"/>
      <c r="U25" s="152"/>
      <c r="V25" s="150"/>
      <c r="W25" s="151"/>
      <c r="X25" s="151"/>
      <c r="Y25" s="152"/>
      <c r="Z25" s="977"/>
      <c r="AA25" s="1014"/>
      <c r="AB25" s="1016"/>
      <c r="AC25" s="988"/>
    </row>
    <row r="26" spans="1:30">
      <c r="A26" s="27"/>
      <c r="B26" s="1000"/>
      <c r="C26" s="991"/>
      <c r="D26" s="993"/>
      <c r="E26" s="996"/>
      <c r="F26" s="999"/>
      <c r="G26" s="1003"/>
      <c r="H26" s="1012"/>
      <c r="I26" s="86" t="s">
        <v>31</v>
      </c>
      <c r="J26" s="153">
        <v>835.6</v>
      </c>
      <c r="K26" s="154"/>
      <c r="L26" s="154"/>
      <c r="M26" s="155">
        <v>835.6</v>
      </c>
      <c r="N26" s="156">
        <v>169</v>
      </c>
      <c r="O26" s="157"/>
      <c r="P26" s="157"/>
      <c r="Q26" s="158">
        <v>169</v>
      </c>
      <c r="R26" s="153"/>
      <c r="S26" s="154"/>
      <c r="T26" s="154"/>
      <c r="U26" s="159"/>
      <c r="V26" s="153"/>
      <c r="W26" s="154"/>
      <c r="X26" s="154"/>
      <c r="Y26" s="159"/>
      <c r="Z26" s="977"/>
      <c r="AA26" s="1014"/>
      <c r="AB26" s="1016"/>
      <c r="AC26" s="988"/>
    </row>
    <row r="27" spans="1:30" ht="15.75" thickBot="1">
      <c r="A27" s="27"/>
      <c r="B27" s="1001"/>
      <c r="C27" s="992"/>
      <c r="D27" s="993"/>
      <c r="E27" s="996"/>
      <c r="F27" s="999"/>
      <c r="G27" s="1003"/>
      <c r="H27" s="1012"/>
      <c r="I27" s="425" t="s">
        <v>11</v>
      </c>
      <c r="J27" s="499">
        <f>SUM(J24:J26)</f>
        <v>5729.9</v>
      </c>
      <c r="K27" s="239">
        <f>SUM(K24:K26)</f>
        <v>23.9</v>
      </c>
      <c r="L27" s="239"/>
      <c r="M27" s="426">
        <f>SUM(M24:M26)</f>
        <v>5706</v>
      </c>
      <c r="N27" s="499">
        <f>SUM(N24:N26)</f>
        <v>878.5</v>
      </c>
      <c r="O27" s="421"/>
      <c r="P27" s="421"/>
      <c r="Q27" s="426">
        <f>SUM(Q24:Q26)</f>
        <v>878.5</v>
      </c>
      <c r="R27" s="426"/>
      <c r="S27" s="426"/>
      <c r="T27" s="426"/>
      <c r="U27" s="426"/>
      <c r="V27" s="426"/>
      <c r="W27" s="426"/>
      <c r="X27" s="426"/>
      <c r="Y27" s="426"/>
      <c r="Z27" s="977"/>
      <c r="AA27" s="1014"/>
      <c r="AB27" s="1016"/>
      <c r="AC27" s="988"/>
    </row>
    <row r="28" spans="1:30" ht="29.25" customHeight="1">
      <c r="A28" s="1008" t="s">
        <v>18</v>
      </c>
      <c r="B28" s="989" t="s">
        <v>28</v>
      </c>
      <c r="C28" s="1019" t="s">
        <v>28</v>
      </c>
      <c r="D28" s="1021" t="s">
        <v>225</v>
      </c>
      <c r="E28" s="1017" t="s">
        <v>44</v>
      </c>
      <c r="F28" s="985"/>
      <c r="G28" s="708" t="s">
        <v>21</v>
      </c>
      <c r="H28" s="708" t="s">
        <v>21</v>
      </c>
      <c r="I28" s="429" t="s">
        <v>30</v>
      </c>
      <c r="J28" s="430"/>
      <c r="K28" s="233"/>
      <c r="L28" s="233"/>
      <c r="M28" s="431"/>
      <c r="N28" s="501">
        <v>40.5</v>
      </c>
      <c r="O28" s="234"/>
      <c r="P28" s="234"/>
      <c r="Q28" s="503">
        <v>40.5</v>
      </c>
      <c r="R28" s="433"/>
      <c r="S28" s="233"/>
      <c r="T28" s="233"/>
      <c r="U28" s="235"/>
      <c r="V28" s="430"/>
      <c r="W28" s="233"/>
      <c r="X28" s="233"/>
      <c r="Y28" s="235"/>
      <c r="Z28" s="710" t="s">
        <v>226</v>
      </c>
      <c r="AA28" s="712">
        <v>22</v>
      </c>
      <c r="AB28" s="714"/>
      <c r="AC28" s="1006"/>
    </row>
    <row r="29" spans="1:30" ht="35.25" customHeight="1" thickBot="1">
      <c r="A29" s="1009"/>
      <c r="B29" s="990"/>
      <c r="C29" s="1020"/>
      <c r="D29" s="1022"/>
      <c r="E29" s="1018"/>
      <c r="F29" s="986"/>
      <c r="G29" s="709"/>
      <c r="H29" s="709"/>
      <c r="I29" s="87" t="s">
        <v>11</v>
      </c>
      <c r="J29" s="161"/>
      <c r="K29" s="239"/>
      <c r="L29" s="239"/>
      <c r="M29" s="427"/>
      <c r="N29" s="502">
        <f>N28</f>
        <v>40.5</v>
      </c>
      <c r="O29" s="239"/>
      <c r="P29" s="239"/>
      <c r="Q29" s="161">
        <f>Q28</f>
        <v>40.5</v>
      </c>
      <c r="R29" s="160"/>
      <c r="S29" s="239"/>
      <c r="T29" s="239"/>
      <c r="U29" s="428"/>
      <c r="V29" s="161"/>
      <c r="W29" s="239"/>
      <c r="X29" s="239"/>
      <c r="Y29" s="428"/>
      <c r="Z29" s="711"/>
      <c r="AA29" s="713"/>
      <c r="AB29" s="715"/>
      <c r="AC29" s="1007"/>
    </row>
    <row r="30" spans="1:30" ht="15.75" thickBot="1">
      <c r="A30" s="23" t="s">
        <v>18</v>
      </c>
      <c r="B30" s="34" t="s">
        <v>28</v>
      </c>
      <c r="C30" s="873" t="s">
        <v>24</v>
      </c>
      <c r="D30" s="873"/>
      <c r="E30" s="873"/>
      <c r="F30" s="873"/>
      <c r="G30" s="873"/>
      <c r="H30" s="873"/>
      <c r="I30" s="873"/>
      <c r="J30" s="162">
        <f>J23+J27</f>
        <v>5730.4</v>
      </c>
      <c r="K30" s="505">
        <f>K23+K27</f>
        <v>24.4</v>
      </c>
      <c r="L30" s="505"/>
      <c r="M30" s="504">
        <f>M23+M27</f>
        <v>5706</v>
      </c>
      <c r="N30" s="162">
        <f>N23+N27+N29</f>
        <v>921.7</v>
      </c>
      <c r="O30" s="505">
        <f>O23+O27+O29</f>
        <v>2.7</v>
      </c>
      <c r="P30" s="505"/>
      <c r="Q30" s="504">
        <f>Q23+Q27+Q29</f>
        <v>919</v>
      </c>
      <c r="R30" s="162">
        <f>R23+R27</f>
        <v>8</v>
      </c>
      <c r="S30" s="505">
        <f>S23+S27</f>
        <v>8</v>
      </c>
      <c r="T30" s="505"/>
      <c r="U30" s="504"/>
      <c r="V30" s="162">
        <f>V23+V27</f>
        <v>8</v>
      </c>
      <c r="W30" s="505">
        <f>W23+W27</f>
        <v>8</v>
      </c>
      <c r="X30" s="505"/>
      <c r="Y30" s="504"/>
      <c r="Z30" s="834"/>
      <c r="AA30" s="981"/>
      <c r="AB30" s="981"/>
      <c r="AC30" s="982"/>
    </row>
    <row r="31" spans="1:30" ht="15.75" thickBot="1">
      <c r="A31" s="35" t="s">
        <v>18</v>
      </c>
      <c r="B31" s="19" t="s">
        <v>35</v>
      </c>
      <c r="C31" s="983" t="s">
        <v>36</v>
      </c>
      <c r="D31" s="983"/>
      <c r="E31" s="983"/>
      <c r="F31" s="983"/>
      <c r="G31" s="983"/>
      <c r="H31" s="983"/>
      <c r="I31" s="983"/>
      <c r="J31" s="983"/>
      <c r="K31" s="983"/>
      <c r="L31" s="983"/>
      <c r="M31" s="983"/>
      <c r="N31" s="983"/>
      <c r="O31" s="983"/>
      <c r="P31" s="983"/>
      <c r="Q31" s="983"/>
      <c r="R31" s="983"/>
      <c r="S31" s="983"/>
      <c r="T31" s="983"/>
      <c r="U31" s="983"/>
      <c r="V31" s="983"/>
      <c r="W31" s="983"/>
      <c r="X31" s="983"/>
      <c r="Y31" s="983"/>
      <c r="Z31" s="1004"/>
      <c r="AA31" s="1004"/>
      <c r="AB31" s="1004"/>
      <c r="AC31" s="1005"/>
    </row>
    <row r="32" spans="1:30" ht="25.5" customHeight="1">
      <c r="A32" s="964" t="s">
        <v>18</v>
      </c>
      <c r="B32" s="966" t="s">
        <v>35</v>
      </c>
      <c r="C32" s="874" t="s">
        <v>18</v>
      </c>
      <c r="D32" s="843" t="s">
        <v>37</v>
      </c>
      <c r="E32" s="849" t="s">
        <v>28</v>
      </c>
      <c r="F32" s="853"/>
      <c r="G32" s="851" t="s">
        <v>21</v>
      </c>
      <c r="H32" s="851" t="s">
        <v>21</v>
      </c>
      <c r="I32" s="36" t="s">
        <v>22</v>
      </c>
      <c r="J32" s="124"/>
      <c r="K32" s="125"/>
      <c r="L32" s="125"/>
      <c r="M32" s="508"/>
      <c r="N32" s="512"/>
      <c r="O32" s="128"/>
      <c r="P32" s="128"/>
      <c r="Q32" s="522"/>
      <c r="R32" s="527">
        <v>30</v>
      </c>
      <c r="S32" s="125"/>
      <c r="T32" s="125"/>
      <c r="U32" s="529">
        <v>30</v>
      </c>
      <c r="V32" s="532">
        <v>170</v>
      </c>
      <c r="W32" s="125"/>
      <c r="X32" s="125"/>
      <c r="Y32" s="529">
        <v>170</v>
      </c>
      <c r="Z32" s="1034" t="s">
        <v>38</v>
      </c>
      <c r="AA32" s="890"/>
      <c r="AB32" s="882">
        <v>1</v>
      </c>
      <c r="AC32" s="878" t="s">
        <v>115</v>
      </c>
    </row>
    <row r="33" spans="1:29" ht="22.5" customHeight="1" thickBot="1">
      <c r="A33" s="965"/>
      <c r="B33" s="967"/>
      <c r="C33" s="875"/>
      <c r="D33" s="844"/>
      <c r="E33" s="850"/>
      <c r="F33" s="854"/>
      <c r="G33" s="852"/>
      <c r="H33" s="852"/>
      <c r="I33" s="37" t="s">
        <v>11</v>
      </c>
      <c r="J33" s="131"/>
      <c r="K33" s="131"/>
      <c r="L33" s="131"/>
      <c r="M33" s="500"/>
      <c r="N33" s="511"/>
      <c r="O33" s="520"/>
      <c r="P33" s="520"/>
      <c r="Q33" s="523"/>
      <c r="R33" s="513">
        <f>R32</f>
        <v>30</v>
      </c>
      <c r="S33" s="133"/>
      <c r="T33" s="133"/>
      <c r="U33" s="516">
        <f>U32</f>
        <v>30</v>
      </c>
      <c r="V33" s="500">
        <f>V32</f>
        <v>170</v>
      </c>
      <c r="W33" s="133"/>
      <c r="X33" s="133"/>
      <c r="Y33" s="131">
        <f>Y32</f>
        <v>170</v>
      </c>
      <c r="Z33" s="1035"/>
      <c r="AA33" s="891"/>
      <c r="AB33" s="883"/>
      <c r="AC33" s="963"/>
    </row>
    <row r="34" spans="1:29" ht="22.5" customHeight="1">
      <c r="A34" s="964" t="s">
        <v>18</v>
      </c>
      <c r="B34" s="966" t="s">
        <v>35</v>
      </c>
      <c r="C34" s="874" t="s">
        <v>23</v>
      </c>
      <c r="D34" s="843" t="s">
        <v>39</v>
      </c>
      <c r="E34" s="849" t="s">
        <v>28</v>
      </c>
      <c r="F34" s="853"/>
      <c r="G34" s="851" t="s">
        <v>21</v>
      </c>
      <c r="H34" s="851" t="s">
        <v>21</v>
      </c>
      <c r="I34" s="36" t="s">
        <v>22</v>
      </c>
      <c r="J34" s="124"/>
      <c r="K34" s="125"/>
      <c r="L34" s="125"/>
      <c r="M34" s="508"/>
      <c r="N34" s="512">
        <v>25</v>
      </c>
      <c r="O34" s="128"/>
      <c r="P34" s="128"/>
      <c r="Q34" s="524">
        <v>25</v>
      </c>
      <c r="R34" s="527">
        <v>75</v>
      </c>
      <c r="S34" s="125"/>
      <c r="T34" s="125"/>
      <c r="U34" s="529">
        <v>75</v>
      </c>
      <c r="V34" s="532"/>
      <c r="W34" s="125"/>
      <c r="X34" s="125"/>
      <c r="Y34" s="529"/>
      <c r="Z34" s="719" t="s">
        <v>38</v>
      </c>
      <c r="AA34" s="596">
        <v>1</v>
      </c>
      <c r="AB34" s="882" t="s">
        <v>114</v>
      </c>
      <c r="AC34" s="878"/>
    </row>
    <row r="35" spans="1:29" ht="27" customHeight="1" thickBot="1">
      <c r="A35" s="965"/>
      <c r="B35" s="967"/>
      <c r="C35" s="875"/>
      <c r="D35" s="844"/>
      <c r="E35" s="850"/>
      <c r="F35" s="854"/>
      <c r="G35" s="852"/>
      <c r="H35" s="852"/>
      <c r="I35" s="38" t="s">
        <v>11</v>
      </c>
      <c r="J35" s="131"/>
      <c r="K35" s="131"/>
      <c r="L35" s="131"/>
      <c r="M35" s="500"/>
      <c r="N35" s="513">
        <f>N34</f>
        <v>25</v>
      </c>
      <c r="O35" s="133"/>
      <c r="P35" s="133"/>
      <c r="Q35" s="500">
        <f>Q34</f>
        <v>25</v>
      </c>
      <c r="R35" s="513">
        <f>R34</f>
        <v>75</v>
      </c>
      <c r="S35" s="133"/>
      <c r="T35" s="133"/>
      <c r="U35" s="516">
        <f>U34</f>
        <v>75</v>
      </c>
      <c r="V35" s="500"/>
      <c r="W35" s="133"/>
      <c r="X35" s="133"/>
      <c r="Y35" s="131"/>
      <c r="Z35" s="720"/>
      <c r="AA35" s="597"/>
      <c r="AB35" s="883"/>
      <c r="AC35" s="963"/>
    </row>
    <row r="36" spans="1:29" ht="24.75" customHeight="1">
      <c r="A36" s="964" t="s">
        <v>18</v>
      </c>
      <c r="B36" s="966" t="s">
        <v>35</v>
      </c>
      <c r="C36" s="874" t="s">
        <v>28</v>
      </c>
      <c r="D36" s="843" t="s">
        <v>40</v>
      </c>
      <c r="E36" s="849" t="s">
        <v>28</v>
      </c>
      <c r="F36" s="853"/>
      <c r="G36" s="851" t="s">
        <v>21</v>
      </c>
      <c r="H36" s="851" t="s">
        <v>21</v>
      </c>
      <c r="I36" s="36" t="s">
        <v>22</v>
      </c>
      <c r="J36" s="124"/>
      <c r="K36" s="125"/>
      <c r="L36" s="125"/>
      <c r="M36" s="508"/>
      <c r="N36" s="512">
        <v>25</v>
      </c>
      <c r="O36" s="128"/>
      <c r="P36" s="128"/>
      <c r="Q36" s="525">
        <v>25</v>
      </c>
      <c r="R36" s="689">
        <v>50</v>
      </c>
      <c r="S36" s="690"/>
      <c r="T36" s="690"/>
      <c r="U36" s="530">
        <v>50</v>
      </c>
      <c r="V36" s="532"/>
      <c r="W36" s="125"/>
      <c r="X36" s="125"/>
      <c r="Y36" s="529"/>
      <c r="Z36" s="719" t="s">
        <v>186</v>
      </c>
      <c r="AA36" s="903">
        <v>1</v>
      </c>
      <c r="AB36" s="882" t="s">
        <v>129</v>
      </c>
      <c r="AC36" s="878"/>
    </row>
    <row r="37" spans="1:29" ht="25.5" customHeight="1" thickBot="1">
      <c r="A37" s="965"/>
      <c r="B37" s="967"/>
      <c r="C37" s="875"/>
      <c r="D37" s="844"/>
      <c r="E37" s="850"/>
      <c r="F37" s="854"/>
      <c r="G37" s="852"/>
      <c r="H37" s="876"/>
      <c r="I37" s="37" t="s">
        <v>11</v>
      </c>
      <c r="J37" s="131"/>
      <c r="K37" s="131"/>
      <c r="L37" s="131"/>
      <c r="M37" s="500"/>
      <c r="N37" s="513">
        <f>N36</f>
        <v>25</v>
      </c>
      <c r="O37" s="133"/>
      <c r="P37" s="133"/>
      <c r="Q37" s="500">
        <f>Q36</f>
        <v>25</v>
      </c>
      <c r="R37" s="513">
        <f>R36</f>
        <v>50</v>
      </c>
      <c r="S37" s="133"/>
      <c r="T37" s="133"/>
      <c r="U37" s="516">
        <f>U36</f>
        <v>50</v>
      </c>
      <c r="V37" s="500"/>
      <c r="W37" s="133"/>
      <c r="X37" s="133"/>
      <c r="Y37" s="516"/>
      <c r="Z37" s="720"/>
      <c r="AA37" s="1027"/>
      <c r="AB37" s="883"/>
      <c r="AC37" s="963"/>
    </row>
    <row r="38" spans="1:29" ht="24.75" customHeight="1">
      <c r="A38" s="964" t="s">
        <v>18</v>
      </c>
      <c r="B38" s="966" t="s">
        <v>35</v>
      </c>
      <c r="C38" s="874" t="s">
        <v>35</v>
      </c>
      <c r="D38" s="843" t="s">
        <v>212</v>
      </c>
      <c r="E38" s="849" t="s">
        <v>28</v>
      </c>
      <c r="F38" s="853"/>
      <c r="G38" s="851" t="s">
        <v>21</v>
      </c>
      <c r="H38" s="851" t="s">
        <v>21</v>
      </c>
      <c r="I38" s="39" t="s">
        <v>22</v>
      </c>
      <c r="J38" s="174"/>
      <c r="K38" s="125"/>
      <c r="L38" s="125"/>
      <c r="M38" s="508"/>
      <c r="N38" s="512">
        <v>25</v>
      </c>
      <c r="O38" s="128"/>
      <c r="P38" s="128"/>
      <c r="Q38" s="525">
        <v>25</v>
      </c>
      <c r="R38" s="527">
        <v>175</v>
      </c>
      <c r="S38" s="125"/>
      <c r="T38" s="125"/>
      <c r="U38" s="529">
        <v>175</v>
      </c>
      <c r="V38" s="532"/>
      <c r="W38" s="125"/>
      <c r="X38" s="125"/>
      <c r="Y38" s="529"/>
      <c r="Z38" s="1029" t="s">
        <v>231</v>
      </c>
      <c r="AA38" s="903">
        <v>1</v>
      </c>
      <c r="AB38" s="882" t="s">
        <v>114</v>
      </c>
      <c r="AC38" s="878"/>
    </row>
    <row r="39" spans="1:29" ht="26.25" customHeight="1" thickBot="1">
      <c r="A39" s="965"/>
      <c r="B39" s="967"/>
      <c r="C39" s="875"/>
      <c r="D39" s="844"/>
      <c r="E39" s="850"/>
      <c r="F39" s="854"/>
      <c r="G39" s="852"/>
      <c r="H39" s="852"/>
      <c r="I39" s="38" t="s">
        <v>11</v>
      </c>
      <c r="J39" s="131"/>
      <c r="K39" s="131"/>
      <c r="L39" s="131"/>
      <c r="M39" s="500"/>
      <c r="N39" s="513">
        <f>N38</f>
        <v>25</v>
      </c>
      <c r="O39" s="133"/>
      <c r="P39" s="133"/>
      <c r="Q39" s="500">
        <f>Q38</f>
        <v>25</v>
      </c>
      <c r="R39" s="513">
        <f>R38</f>
        <v>175</v>
      </c>
      <c r="S39" s="133"/>
      <c r="T39" s="133"/>
      <c r="U39" s="516">
        <f>U38</f>
        <v>175</v>
      </c>
      <c r="V39" s="500"/>
      <c r="W39" s="133"/>
      <c r="X39" s="133"/>
      <c r="Y39" s="516"/>
      <c r="Z39" s="884"/>
      <c r="AA39" s="1027"/>
      <c r="AB39" s="883"/>
      <c r="AC39" s="963"/>
    </row>
    <row r="40" spans="1:29" ht="24" customHeight="1">
      <c r="A40" s="964" t="s">
        <v>18</v>
      </c>
      <c r="B40" s="966" t="s">
        <v>35</v>
      </c>
      <c r="C40" s="874" t="s">
        <v>41</v>
      </c>
      <c r="D40" s="843" t="s">
        <v>213</v>
      </c>
      <c r="E40" s="849" t="s">
        <v>28</v>
      </c>
      <c r="F40" s="853"/>
      <c r="G40" s="851" t="s">
        <v>21</v>
      </c>
      <c r="H40" s="851" t="s">
        <v>21</v>
      </c>
      <c r="I40" s="36" t="s">
        <v>22</v>
      </c>
      <c r="J40" s="124"/>
      <c r="K40" s="125"/>
      <c r="L40" s="125"/>
      <c r="M40" s="508"/>
      <c r="N40" s="512"/>
      <c r="O40" s="128"/>
      <c r="P40" s="128"/>
      <c r="Q40" s="525"/>
      <c r="R40" s="527">
        <v>610</v>
      </c>
      <c r="S40" s="125"/>
      <c r="T40" s="125"/>
      <c r="U40" s="529">
        <v>610</v>
      </c>
      <c r="V40" s="532"/>
      <c r="W40" s="125"/>
      <c r="X40" s="125"/>
      <c r="Y40" s="529"/>
      <c r="Z40" s="719" t="s">
        <v>43</v>
      </c>
      <c r="AA40" s="903"/>
      <c r="AB40" s="882" t="s">
        <v>128</v>
      </c>
      <c r="AC40" s="878"/>
    </row>
    <row r="41" spans="1:29" ht="25.5" customHeight="1" thickBot="1">
      <c r="A41" s="965"/>
      <c r="B41" s="967"/>
      <c r="C41" s="875"/>
      <c r="D41" s="844"/>
      <c r="E41" s="850"/>
      <c r="F41" s="854"/>
      <c r="G41" s="852"/>
      <c r="H41" s="852"/>
      <c r="I41" s="37" t="s">
        <v>11</v>
      </c>
      <c r="J41" s="131"/>
      <c r="K41" s="131"/>
      <c r="L41" s="131"/>
      <c r="M41" s="500"/>
      <c r="N41" s="513"/>
      <c r="O41" s="133"/>
      <c r="P41" s="133"/>
      <c r="Q41" s="500"/>
      <c r="R41" s="513">
        <f>R40</f>
        <v>610</v>
      </c>
      <c r="S41" s="133"/>
      <c r="T41" s="133"/>
      <c r="U41" s="516">
        <f>U40</f>
        <v>610</v>
      </c>
      <c r="V41" s="500"/>
      <c r="W41" s="133"/>
      <c r="X41" s="133"/>
      <c r="Y41" s="516"/>
      <c r="Z41" s="720"/>
      <c r="AA41" s="1027"/>
      <c r="AB41" s="883"/>
      <c r="AC41" s="963"/>
    </row>
    <row r="42" spans="1:29" ht="24" customHeight="1">
      <c r="A42" s="964" t="s">
        <v>18</v>
      </c>
      <c r="B42" s="966" t="s">
        <v>35</v>
      </c>
      <c r="C42" s="874" t="s">
        <v>42</v>
      </c>
      <c r="D42" s="843" t="s">
        <v>214</v>
      </c>
      <c r="E42" s="849" t="s">
        <v>28</v>
      </c>
      <c r="F42" s="853"/>
      <c r="G42" s="851" t="s">
        <v>21</v>
      </c>
      <c r="H42" s="851" t="s">
        <v>21</v>
      </c>
      <c r="I42" s="36" t="s">
        <v>22</v>
      </c>
      <c r="J42" s="124"/>
      <c r="K42" s="125"/>
      <c r="L42" s="125"/>
      <c r="M42" s="508"/>
      <c r="N42" s="512"/>
      <c r="O42" s="128"/>
      <c r="P42" s="128"/>
      <c r="Q42" s="524"/>
      <c r="R42" s="527">
        <v>70</v>
      </c>
      <c r="S42" s="125"/>
      <c r="T42" s="125"/>
      <c r="U42" s="529">
        <v>70</v>
      </c>
      <c r="V42" s="532"/>
      <c r="W42" s="125"/>
      <c r="X42" s="125"/>
      <c r="Y42" s="529"/>
      <c r="Z42" s="1029" t="s">
        <v>45</v>
      </c>
      <c r="AA42" s="903"/>
      <c r="AB42" s="882">
        <v>250</v>
      </c>
      <c r="AC42" s="878"/>
    </row>
    <row r="43" spans="1:29" ht="26.25" customHeight="1" thickBot="1">
      <c r="A43" s="965"/>
      <c r="B43" s="967"/>
      <c r="C43" s="875"/>
      <c r="D43" s="844"/>
      <c r="E43" s="850"/>
      <c r="F43" s="854"/>
      <c r="G43" s="852"/>
      <c r="H43" s="852"/>
      <c r="I43" s="38" t="s">
        <v>11</v>
      </c>
      <c r="J43" s="131"/>
      <c r="K43" s="131"/>
      <c r="L43" s="131"/>
      <c r="M43" s="500"/>
      <c r="N43" s="513"/>
      <c r="O43" s="133"/>
      <c r="P43" s="133"/>
      <c r="Q43" s="500"/>
      <c r="R43" s="513">
        <f>R42</f>
        <v>70</v>
      </c>
      <c r="S43" s="133"/>
      <c r="T43" s="133"/>
      <c r="U43" s="516">
        <f>U42</f>
        <v>70</v>
      </c>
      <c r="V43" s="500"/>
      <c r="W43" s="133"/>
      <c r="X43" s="133"/>
      <c r="Y43" s="516"/>
      <c r="Z43" s="884"/>
      <c r="AA43" s="1027"/>
      <c r="AB43" s="883"/>
      <c r="AC43" s="963"/>
    </row>
    <row r="44" spans="1:29" ht="28.5" customHeight="1">
      <c r="A44" s="964" t="s">
        <v>18</v>
      </c>
      <c r="B44" s="966" t="s">
        <v>35</v>
      </c>
      <c r="C44" s="874" t="s">
        <v>44</v>
      </c>
      <c r="D44" s="843" t="s">
        <v>47</v>
      </c>
      <c r="E44" s="849" t="s">
        <v>28</v>
      </c>
      <c r="F44" s="853"/>
      <c r="G44" s="851" t="s">
        <v>21</v>
      </c>
      <c r="H44" s="851" t="s">
        <v>21</v>
      </c>
      <c r="I44" s="36" t="s">
        <v>22</v>
      </c>
      <c r="J44" s="124"/>
      <c r="K44" s="125"/>
      <c r="L44" s="125"/>
      <c r="M44" s="508"/>
      <c r="N44" s="512"/>
      <c r="O44" s="128"/>
      <c r="P44" s="128"/>
      <c r="Q44" s="525"/>
      <c r="R44" s="527">
        <v>30</v>
      </c>
      <c r="S44" s="125"/>
      <c r="T44" s="125"/>
      <c r="U44" s="529">
        <v>30</v>
      </c>
      <c r="V44" s="532">
        <v>400</v>
      </c>
      <c r="W44" s="125"/>
      <c r="X44" s="125"/>
      <c r="Y44" s="529">
        <v>400</v>
      </c>
      <c r="Z44" s="719" t="s">
        <v>38</v>
      </c>
      <c r="AA44" s="903"/>
      <c r="AB44" s="882">
        <v>1</v>
      </c>
      <c r="AC44" s="878" t="s">
        <v>129</v>
      </c>
    </row>
    <row r="45" spans="1:29" ht="24.75" customHeight="1" thickBot="1">
      <c r="A45" s="965"/>
      <c r="B45" s="967"/>
      <c r="C45" s="875"/>
      <c r="D45" s="844"/>
      <c r="E45" s="850"/>
      <c r="F45" s="854"/>
      <c r="G45" s="852"/>
      <c r="H45" s="852"/>
      <c r="I45" s="38" t="s">
        <v>11</v>
      </c>
      <c r="J45" s="131"/>
      <c r="K45" s="131"/>
      <c r="L45" s="131"/>
      <c r="M45" s="500"/>
      <c r="N45" s="513"/>
      <c r="O45" s="133"/>
      <c r="P45" s="133"/>
      <c r="Q45" s="500"/>
      <c r="R45" s="513">
        <f>R44</f>
        <v>30</v>
      </c>
      <c r="S45" s="133"/>
      <c r="T45" s="133"/>
      <c r="U45" s="516">
        <f>U44</f>
        <v>30</v>
      </c>
      <c r="V45" s="500">
        <f>V44</f>
        <v>400</v>
      </c>
      <c r="W45" s="133"/>
      <c r="X45" s="133"/>
      <c r="Y45" s="131">
        <f>Y44</f>
        <v>400</v>
      </c>
      <c r="Z45" s="720"/>
      <c r="AA45" s="1027"/>
      <c r="AB45" s="883"/>
      <c r="AC45" s="963"/>
    </row>
    <row r="46" spans="1:29" ht="24.75" customHeight="1">
      <c r="A46" s="964" t="s">
        <v>18</v>
      </c>
      <c r="B46" s="966" t="s">
        <v>35</v>
      </c>
      <c r="C46" s="874" t="s">
        <v>46</v>
      </c>
      <c r="D46" s="843" t="s">
        <v>49</v>
      </c>
      <c r="E46" s="849" t="s">
        <v>28</v>
      </c>
      <c r="F46" s="853"/>
      <c r="G46" s="851" t="s">
        <v>21</v>
      </c>
      <c r="H46" s="851" t="s">
        <v>21</v>
      </c>
      <c r="I46" s="36" t="s">
        <v>22</v>
      </c>
      <c r="J46" s="124"/>
      <c r="K46" s="125"/>
      <c r="L46" s="125"/>
      <c r="M46" s="508"/>
      <c r="N46" s="512"/>
      <c r="O46" s="128"/>
      <c r="P46" s="128"/>
      <c r="Q46" s="525"/>
      <c r="R46" s="527">
        <v>30</v>
      </c>
      <c r="S46" s="125"/>
      <c r="T46" s="125"/>
      <c r="U46" s="529">
        <v>30</v>
      </c>
      <c r="V46" s="532">
        <v>400</v>
      </c>
      <c r="W46" s="125"/>
      <c r="X46" s="125"/>
      <c r="Y46" s="529">
        <v>400</v>
      </c>
      <c r="Z46" s="719" t="s">
        <v>38</v>
      </c>
      <c r="AA46" s="903"/>
      <c r="AB46" s="882">
        <v>1</v>
      </c>
      <c r="AC46" s="878" t="s">
        <v>129</v>
      </c>
    </row>
    <row r="47" spans="1:29" ht="26.25" customHeight="1" thickBot="1">
      <c r="A47" s="965"/>
      <c r="B47" s="967"/>
      <c r="C47" s="991"/>
      <c r="D47" s="993"/>
      <c r="E47" s="1026"/>
      <c r="F47" s="1025"/>
      <c r="G47" s="877"/>
      <c r="H47" s="877"/>
      <c r="I47" s="38" t="s">
        <v>11</v>
      </c>
      <c r="J47" s="165"/>
      <c r="K47" s="165"/>
      <c r="L47" s="165"/>
      <c r="M47" s="509"/>
      <c r="N47" s="514"/>
      <c r="O47" s="521"/>
      <c r="P47" s="521"/>
      <c r="Q47" s="509"/>
      <c r="R47" s="514">
        <f>R46</f>
        <v>30</v>
      </c>
      <c r="S47" s="521"/>
      <c r="T47" s="521"/>
      <c r="U47" s="518">
        <f>U46</f>
        <v>30</v>
      </c>
      <c r="V47" s="509">
        <f>V46</f>
        <v>400</v>
      </c>
      <c r="W47" s="521"/>
      <c r="X47" s="521"/>
      <c r="Y47" s="165">
        <f>Y46</f>
        <v>400</v>
      </c>
      <c r="Z47" s="884"/>
      <c r="AA47" s="904"/>
      <c r="AB47" s="1028"/>
      <c r="AC47" s="879"/>
    </row>
    <row r="48" spans="1:29" ht="24.75" customHeight="1">
      <c r="A48" s="964" t="s">
        <v>18</v>
      </c>
      <c r="B48" s="966" t="s">
        <v>35</v>
      </c>
      <c r="C48" s="874" t="s">
        <v>48</v>
      </c>
      <c r="D48" s="1400" t="s">
        <v>130</v>
      </c>
      <c r="E48" s="1017" t="s">
        <v>28</v>
      </c>
      <c r="F48" s="874"/>
      <c r="G48" s="1086" t="s">
        <v>21</v>
      </c>
      <c r="H48" s="1086" t="s">
        <v>21</v>
      </c>
      <c r="I48" s="506" t="s">
        <v>22</v>
      </c>
      <c r="J48" s="311"/>
      <c r="K48" s="166"/>
      <c r="L48" s="166"/>
      <c r="M48" s="315"/>
      <c r="N48" s="515"/>
      <c r="O48" s="167"/>
      <c r="P48" s="167"/>
      <c r="Q48" s="526"/>
      <c r="R48" s="528">
        <v>30</v>
      </c>
      <c r="S48" s="166"/>
      <c r="T48" s="166"/>
      <c r="U48" s="531">
        <v>30</v>
      </c>
      <c r="V48" s="533">
        <v>400</v>
      </c>
      <c r="W48" s="166"/>
      <c r="X48" s="166"/>
      <c r="Y48" s="531">
        <v>400</v>
      </c>
      <c r="Z48" s="719" t="s">
        <v>131</v>
      </c>
      <c r="AA48" s="1023"/>
      <c r="AB48" s="1030">
        <v>1</v>
      </c>
      <c r="AC48" s="1032" t="s">
        <v>129</v>
      </c>
    </row>
    <row r="49" spans="1:30" ht="27.75" customHeight="1" thickBot="1">
      <c r="A49" s="965"/>
      <c r="B49" s="967"/>
      <c r="C49" s="875"/>
      <c r="D49" s="1401"/>
      <c r="E49" s="1018"/>
      <c r="F49" s="875"/>
      <c r="G49" s="1088"/>
      <c r="H49" s="1088"/>
      <c r="I49" s="507" t="s">
        <v>11</v>
      </c>
      <c r="J49" s="132"/>
      <c r="K49" s="133"/>
      <c r="L49" s="133"/>
      <c r="M49" s="510"/>
      <c r="N49" s="513"/>
      <c r="O49" s="133"/>
      <c r="P49" s="133"/>
      <c r="Q49" s="500"/>
      <c r="R49" s="513">
        <f>R48</f>
        <v>30</v>
      </c>
      <c r="S49" s="133"/>
      <c r="T49" s="133"/>
      <c r="U49" s="516">
        <f>U48</f>
        <v>30</v>
      </c>
      <c r="V49" s="500">
        <f>V48</f>
        <v>400</v>
      </c>
      <c r="W49" s="133"/>
      <c r="X49" s="133"/>
      <c r="Y49" s="516">
        <f>Y48</f>
        <v>400</v>
      </c>
      <c r="Z49" s="1036"/>
      <c r="AA49" s="1024"/>
      <c r="AB49" s="1031"/>
      <c r="AC49" s="1033"/>
    </row>
    <row r="50" spans="1:30" ht="15.75" thickBot="1">
      <c r="A50" s="23" t="s">
        <v>18</v>
      </c>
      <c r="B50" s="34" t="s">
        <v>35</v>
      </c>
      <c r="C50" s="873" t="s">
        <v>24</v>
      </c>
      <c r="D50" s="873"/>
      <c r="E50" s="873"/>
      <c r="F50" s="873"/>
      <c r="G50" s="873"/>
      <c r="H50" s="873"/>
      <c r="I50" s="873"/>
      <c r="J50" s="162"/>
      <c r="K50" s="505"/>
      <c r="L50" s="505"/>
      <c r="M50" s="504"/>
      <c r="N50" s="162">
        <f>N33+N35+N37+N39+N41+N43+N45+N47+N49</f>
        <v>75</v>
      </c>
      <c r="O50" s="505"/>
      <c r="P50" s="505"/>
      <c r="Q50" s="504">
        <f>Q33+Q35+Q37+Q39+Q41+Q43+Q45+Q47+Q49</f>
        <v>75</v>
      </c>
      <c r="R50" s="162">
        <f>R33+R35+R37+R39+R41+R43+R45+R47+R49</f>
        <v>1100</v>
      </c>
      <c r="S50" s="505"/>
      <c r="T50" s="505"/>
      <c r="U50" s="519">
        <f>U33+U35+U37+U39+U41+U43+U45+U47+U49</f>
        <v>1100</v>
      </c>
      <c r="V50" s="504">
        <f>V33+V35+V37+V39+V41+V43+V45+V47+V49</f>
        <v>1370</v>
      </c>
      <c r="W50" s="505"/>
      <c r="X50" s="505"/>
      <c r="Y50" s="504">
        <f>Y33+Y35+Y37+Y39+Y41+Y43+Y45+Y47+Y49</f>
        <v>1370</v>
      </c>
      <c r="Z50" s="834"/>
      <c r="AA50" s="981"/>
      <c r="AB50" s="981"/>
      <c r="AC50" s="982"/>
    </row>
    <row r="51" spans="1:30" ht="15.75" thickBot="1">
      <c r="A51" s="18" t="s">
        <v>18</v>
      </c>
      <c r="B51" s="19" t="s">
        <v>41</v>
      </c>
      <c r="C51" s="983" t="s">
        <v>50</v>
      </c>
      <c r="D51" s="983"/>
      <c r="E51" s="983"/>
      <c r="F51" s="983"/>
      <c r="G51" s="983"/>
      <c r="H51" s="983"/>
      <c r="I51" s="983"/>
      <c r="J51" s="983"/>
      <c r="K51" s="983"/>
      <c r="L51" s="983"/>
      <c r="M51" s="983"/>
      <c r="N51" s="983"/>
      <c r="O51" s="983"/>
      <c r="P51" s="983"/>
      <c r="Q51" s="983"/>
      <c r="R51" s="983"/>
      <c r="S51" s="983"/>
      <c r="T51" s="983"/>
      <c r="U51" s="983"/>
      <c r="V51" s="983"/>
      <c r="W51" s="983"/>
      <c r="X51" s="983"/>
      <c r="Y51" s="983"/>
      <c r="Z51" s="1004"/>
      <c r="AA51" s="1004"/>
      <c r="AB51" s="1004"/>
      <c r="AC51" s="1005"/>
    </row>
    <row r="52" spans="1:30" ht="22.5" customHeight="1">
      <c r="A52" s="964" t="s">
        <v>18</v>
      </c>
      <c r="B52" s="966" t="s">
        <v>41</v>
      </c>
      <c r="C52" s="874" t="s">
        <v>18</v>
      </c>
      <c r="D52" s="843" t="s">
        <v>232</v>
      </c>
      <c r="E52" s="849" t="s">
        <v>228</v>
      </c>
      <c r="F52" s="853"/>
      <c r="G52" s="851" t="s">
        <v>21</v>
      </c>
      <c r="H52" s="851" t="s">
        <v>21</v>
      </c>
      <c r="I52" s="36" t="s">
        <v>52</v>
      </c>
      <c r="J52" s="174"/>
      <c r="K52" s="175"/>
      <c r="L52" s="175"/>
      <c r="M52" s="176"/>
      <c r="N52" s="177"/>
      <c r="O52" s="178"/>
      <c r="P52" s="178"/>
      <c r="Q52" s="171"/>
      <c r="R52" s="174">
        <v>200</v>
      </c>
      <c r="S52" s="175"/>
      <c r="T52" s="175"/>
      <c r="U52" s="176">
        <v>200</v>
      </c>
      <c r="V52" s="179"/>
      <c r="W52" s="175"/>
      <c r="X52" s="175"/>
      <c r="Y52" s="170"/>
      <c r="Z52" s="719" t="s">
        <v>53</v>
      </c>
      <c r="AA52" s="890"/>
      <c r="AB52" s="1015">
        <v>1</v>
      </c>
      <c r="AC52" s="987"/>
      <c r="AD52"/>
    </row>
    <row r="53" spans="1:30" ht="33" customHeight="1" thickBot="1">
      <c r="A53" s="1043"/>
      <c r="B53" s="1038"/>
      <c r="C53" s="1044"/>
      <c r="D53" s="1045"/>
      <c r="E53" s="1037"/>
      <c r="F53" s="1038"/>
      <c r="G53" s="852"/>
      <c r="H53" s="852"/>
      <c r="I53" s="37" t="s">
        <v>11</v>
      </c>
      <c r="J53" s="131"/>
      <c r="K53" s="131"/>
      <c r="L53" s="131"/>
      <c r="M53" s="500"/>
      <c r="N53" s="132"/>
      <c r="O53" s="131"/>
      <c r="P53" s="131"/>
      <c r="Q53" s="500"/>
      <c r="R53" s="132">
        <f>R52</f>
        <v>200</v>
      </c>
      <c r="S53" s="131"/>
      <c r="T53" s="131"/>
      <c r="U53" s="134">
        <f>U52</f>
        <v>200</v>
      </c>
      <c r="V53" s="131"/>
      <c r="W53" s="131"/>
      <c r="X53" s="131"/>
      <c r="Y53" s="131"/>
      <c r="Z53" s="1041"/>
      <c r="AA53" s="1042"/>
      <c r="AB53" s="1039"/>
      <c r="AC53" s="1040"/>
      <c r="AD53"/>
    </row>
    <row r="54" spans="1:30" ht="26.25" customHeight="1">
      <c r="A54" s="964" t="s">
        <v>18</v>
      </c>
      <c r="B54" s="966" t="s">
        <v>41</v>
      </c>
      <c r="C54" s="874" t="s">
        <v>23</v>
      </c>
      <c r="D54" s="843" t="s">
        <v>54</v>
      </c>
      <c r="E54" s="849" t="s">
        <v>228</v>
      </c>
      <c r="F54" s="849"/>
      <c r="G54" s="945" t="s">
        <v>21</v>
      </c>
      <c r="H54" s="945" t="s">
        <v>21</v>
      </c>
      <c r="I54" s="40" t="s">
        <v>22</v>
      </c>
      <c r="J54" s="174"/>
      <c r="K54" s="175"/>
      <c r="L54" s="175"/>
      <c r="M54" s="176"/>
      <c r="N54" s="127"/>
      <c r="O54" s="128"/>
      <c r="P54" s="128"/>
      <c r="Q54" s="129"/>
      <c r="R54" s="130">
        <v>59</v>
      </c>
      <c r="S54" s="125">
        <v>59</v>
      </c>
      <c r="T54" s="125"/>
      <c r="U54" s="126"/>
      <c r="V54" s="179"/>
      <c r="W54" s="175"/>
      <c r="X54" s="175"/>
      <c r="Y54" s="170"/>
      <c r="Z54" s="719" t="s">
        <v>51</v>
      </c>
      <c r="AA54" s="890"/>
      <c r="AB54" s="1015">
        <v>1</v>
      </c>
      <c r="AC54" s="987"/>
      <c r="AD54" s="4"/>
    </row>
    <row r="55" spans="1:30" ht="24" customHeight="1" thickBot="1">
      <c r="A55" s="1046"/>
      <c r="B55" s="1047"/>
      <c r="C55" s="1048"/>
      <c r="D55" s="1049"/>
      <c r="E55" s="866"/>
      <c r="F55" s="1048"/>
      <c r="G55" s="946"/>
      <c r="H55" s="946"/>
      <c r="I55" s="38" t="s">
        <v>11</v>
      </c>
      <c r="J55" s="165"/>
      <c r="K55" s="165"/>
      <c r="L55" s="165"/>
      <c r="M55" s="509"/>
      <c r="N55" s="132"/>
      <c r="O55" s="165"/>
      <c r="P55" s="165"/>
      <c r="Q55" s="509"/>
      <c r="R55" s="132">
        <f>R54</f>
        <v>59</v>
      </c>
      <c r="S55" s="165">
        <f>S54</f>
        <v>59</v>
      </c>
      <c r="T55" s="165"/>
      <c r="U55" s="134"/>
      <c r="V55" s="165"/>
      <c r="W55" s="165"/>
      <c r="X55" s="165"/>
      <c r="Y55" s="165"/>
      <c r="Z55" s="1052"/>
      <c r="AA55" s="1053"/>
      <c r="AB55" s="1050"/>
      <c r="AC55" s="1051"/>
      <c r="AD55" s="4"/>
    </row>
    <row r="56" spans="1:30" ht="24.75" customHeight="1">
      <c r="A56" s="964" t="s">
        <v>18</v>
      </c>
      <c r="B56" s="966" t="s">
        <v>41</v>
      </c>
      <c r="C56" s="874" t="s">
        <v>28</v>
      </c>
      <c r="D56" s="843" t="s">
        <v>233</v>
      </c>
      <c r="E56" s="849" t="s">
        <v>228</v>
      </c>
      <c r="F56" s="849"/>
      <c r="G56" s="945" t="s">
        <v>21</v>
      </c>
      <c r="H56" s="945" t="s">
        <v>21</v>
      </c>
      <c r="I56" s="32" t="s">
        <v>22</v>
      </c>
      <c r="J56" s="130"/>
      <c r="K56" s="125"/>
      <c r="L56" s="125"/>
      <c r="M56" s="126"/>
      <c r="N56" s="127"/>
      <c r="O56" s="128"/>
      <c r="P56" s="128"/>
      <c r="Q56" s="129"/>
      <c r="R56" s="130">
        <v>61</v>
      </c>
      <c r="S56" s="125">
        <v>61</v>
      </c>
      <c r="T56" s="125"/>
      <c r="U56" s="126"/>
      <c r="V56" s="130"/>
      <c r="W56" s="125"/>
      <c r="X56" s="125"/>
      <c r="Y56" s="126"/>
      <c r="Z56" s="719" t="s">
        <v>51</v>
      </c>
      <c r="AA56" s="890"/>
      <c r="AB56" s="1015">
        <v>2</v>
      </c>
      <c r="AC56" s="987"/>
      <c r="AD56" s="4"/>
    </row>
    <row r="57" spans="1:30" ht="28.5" customHeight="1" thickBot="1">
      <c r="A57" s="1046"/>
      <c r="B57" s="1047"/>
      <c r="C57" s="1048"/>
      <c r="D57" s="1049"/>
      <c r="E57" s="866"/>
      <c r="F57" s="1048"/>
      <c r="G57" s="946"/>
      <c r="H57" s="946"/>
      <c r="I57" s="37" t="s">
        <v>11</v>
      </c>
      <c r="J57" s="513"/>
      <c r="K57" s="133"/>
      <c r="L57" s="133"/>
      <c r="M57" s="131"/>
      <c r="N57" s="513"/>
      <c r="O57" s="133"/>
      <c r="P57" s="133"/>
      <c r="Q57" s="131"/>
      <c r="R57" s="513">
        <f>R56</f>
        <v>61</v>
      </c>
      <c r="S57" s="133">
        <f>S56</f>
        <v>61</v>
      </c>
      <c r="T57" s="133"/>
      <c r="U57" s="131"/>
      <c r="V57" s="132"/>
      <c r="W57" s="132"/>
      <c r="X57" s="132"/>
      <c r="Y57" s="132"/>
      <c r="Z57" s="1052"/>
      <c r="AA57" s="1053"/>
      <c r="AB57" s="1050"/>
      <c r="AC57" s="1051"/>
      <c r="AD57" s="4"/>
    </row>
    <row r="58" spans="1:30" ht="17.25" customHeight="1">
      <c r="A58" s="964" t="s">
        <v>18</v>
      </c>
      <c r="B58" s="966" t="s">
        <v>41</v>
      </c>
      <c r="C58" s="874" t="s">
        <v>35</v>
      </c>
      <c r="D58" s="843" t="s">
        <v>55</v>
      </c>
      <c r="E58" s="849" t="s">
        <v>228</v>
      </c>
      <c r="F58" s="849"/>
      <c r="G58" s="945" t="s">
        <v>21</v>
      </c>
      <c r="H58" s="945" t="s">
        <v>21</v>
      </c>
      <c r="I58" s="32" t="s">
        <v>22</v>
      </c>
      <c r="J58" s="527"/>
      <c r="K58" s="125"/>
      <c r="L58" s="125"/>
      <c r="M58" s="529"/>
      <c r="N58" s="512"/>
      <c r="O58" s="128"/>
      <c r="P58" s="128"/>
      <c r="Q58" s="517"/>
      <c r="R58" s="527"/>
      <c r="S58" s="125"/>
      <c r="T58" s="125"/>
      <c r="U58" s="529"/>
      <c r="V58" s="130"/>
      <c r="W58" s="125"/>
      <c r="X58" s="125"/>
      <c r="Y58" s="126"/>
      <c r="Z58" s="719" t="s">
        <v>81</v>
      </c>
      <c r="AA58" s="890">
        <v>24</v>
      </c>
      <c r="AB58" s="1015"/>
      <c r="AC58" s="987"/>
      <c r="AD58" s="4"/>
    </row>
    <row r="59" spans="1:30">
      <c r="A59" s="1059"/>
      <c r="B59" s="1000"/>
      <c r="C59" s="991"/>
      <c r="D59" s="993"/>
      <c r="E59" s="1026"/>
      <c r="F59" s="1026"/>
      <c r="G59" s="1058"/>
      <c r="H59" s="1058"/>
      <c r="I59" s="21" t="s">
        <v>270</v>
      </c>
      <c r="J59" s="534">
        <v>228.7</v>
      </c>
      <c r="K59" s="168">
        <v>228.7</v>
      </c>
      <c r="L59" s="180"/>
      <c r="M59" s="537"/>
      <c r="N59" s="535">
        <v>460</v>
      </c>
      <c r="O59" s="169">
        <v>460</v>
      </c>
      <c r="P59" s="181"/>
      <c r="Q59" s="538"/>
      <c r="R59" s="536"/>
      <c r="S59" s="180"/>
      <c r="T59" s="180"/>
      <c r="U59" s="539"/>
      <c r="V59" s="182"/>
      <c r="W59" s="180"/>
      <c r="X59" s="180"/>
      <c r="Y59" s="183"/>
      <c r="Z59" s="1056"/>
      <c r="AA59" s="1057"/>
      <c r="AB59" s="1054"/>
      <c r="AC59" s="1055"/>
      <c r="AD59" s="4"/>
    </row>
    <row r="60" spans="1:30" ht="20.25" customHeight="1" thickBot="1">
      <c r="A60" s="1046"/>
      <c r="B60" s="1047"/>
      <c r="C60" s="1048"/>
      <c r="D60" s="1049"/>
      <c r="E60" s="866"/>
      <c r="F60" s="1048"/>
      <c r="G60" s="946"/>
      <c r="H60" s="946"/>
      <c r="I60" s="37" t="s">
        <v>11</v>
      </c>
      <c r="J60" s="513">
        <f>SUM(J58:J59)</f>
        <v>228.7</v>
      </c>
      <c r="K60" s="133">
        <f>SUM(K58:K59)</f>
        <v>228.7</v>
      </c>
      <c r="L60" s="133"/>
      <c r="M60" s="131"/>
      <c r="N60" s="513">
        <f>SUM(N58:N59)</f>
        <v>460</v>
      </c>
      <c r="O60" s="133">
        <f>SUM(O58:O59)</f>
        <v>460</v>
      </c>
      <c r="P60" s="133"/>
      <c r="Q60" s="131"/>
      <c r="R60" s="513"/>
      <c r="S60" s="133"/>
      <c r="T60" s="133"/>
      <c r="U60" s="131"/>
      <c r="V60" s="132"/>
      <c r="W60" s="132"/>
      <c r="X60" s="132"/>
      <c r="Y60" s="132"/>
      <c r="Z60" s="1052"/>
      <c r="AA60" s="1053"/>
      <c r="AB60" s="1050"/>
      <c r="AC60" s="1051"/>
      <c r="AD60" s="4"/>
    </row>
    <row r="61" spans="1:30" ht="15.75" thickBot="1">
      <c r="A61" s="23" t="s">
        <v>18</v>
      </c>
      <c r="B61" s="19" t="s">
        <v>41</v>
      </c>
      <c r="C61" s="873" t="s">
        <v>24</v>
      </c>
      <c r="D61" s="873"/>
      <c r="E61" s="873"/>
      <c r="F61" s="873"/>
      <c r="G61" s="873"/>
      <c r="H61" s="873"/>
      <c r="I61" s="873"/>
      <c r="J61" s="162">
        <f>SUM(J53,J55,J57,J60)</f>
        <v>228.7</v>
      </c>
      <c r="K61" s="505">
        <f>SUM(K53,K55,K57,K60)</f>
        <v>228.7</v>
      </c>
      <c r="L61" s="505"/>
      <c r="M61" s="504"/>
      <c r="N61" s="162">
        <f>SUM(N53,N55,N57,N60)</f>
        <v>460</v>
      </c>
      <c r="O61" s="505">
        <f>SUM(O53,O55,O57,O60)</f>
        <v>460</v>
      </c>
      <c r="P61" s="505"/>
      <c r="Q61" s="504"/>
      <c r="R61" s="162">
        <f>SUM(R53,R55,R57,R60)</f>
        <v>320</v>
      </c>
      <c r="S61" s="505">
        <f>SUM(S53,S55,S57,S60)</f>
        <v>120</v>
      </c>
      <c r="T61" s="505"/>
      <c r="U61" s="504">
        <f>SUM(U53,U55,U57,U60)</f>
        <v>200</v>
      </c>
      <c r="V61" s="162"/>
      <c r="W61" s="162"/>
      <c r="X61" s="162"/>
      <c r="Y61" s="162"/>
      <c r="Z61" s="834"/>
      <c r="AA61" s="981"/>
      <c r="AB61" s="981"/>
      <c r="AC61" s="982"/>
    </row>
    <row r="62" spans="1:30" ht="15.75" thickBot="1">
      <c r="A62" s="41" t="s">
        <v>18</v>
      </c>
      <c r="B62" s="42" t="s">
        <v>42</v>
      </c>
      <c r="C62" s="1332" t="s">
        <v>57</v>
      </c>
      <c r="D62" s="1259"/>
      <c r="E62" s="1259"/>
      <c r="F62" s="1259"/>
      <c r="G62" s="1259"/>
      <c r="H62" s="1259"/>
      <c r="I62" s="1259"/>
      <c r="J62" s="1259"/>
      <c r="K62" s="1259"/>
      <c r="L62" s="1259"/>
      <c r="M62" s="1259"/>
      <c r="N62" s="1259"/>
      <c r="O62" s="1259"/>
      <c r="P62" s="1259"/>
      <c r="Q62" s="1259"/>
      <c r="R62" s="1259"/>
      <c r="S62" s="1259"/>
      <c r="T62" s="1259"/>
      <c r="U62" s="1259"/>
      <c r="V62" s="1259"/>
      <c r="W62" s="1259"/>
      <c r="X62" s="1259"/>
      <c r="Y62" s="1259"/>
      <c r="Z62" s="1259"/>
      <c r="AA62" s="1259"/>
      <c r="AB62" s="1259"/>
      <c r="AC62" s="1260"/>
    </row>
    <row r="63" spans="1:30" ht="17.25" customHeight="1">
      <c r="A63" s="1063" t="s">
        <v>18</v>
      </c>
      <c r="B63" s="1060" t="s">
        <v>42</v>
      </c>
      <c r="C63" s="1061" t="s">
        <v>18</v>
      </c>
      <c r="D63" s="993" t="s">
        <v>198</v>
      </c>
      <c r="E63" s="1064" t="s">
        <v>77</v>
      </c>
      <c r="F63" s="998"/>
      <c r="G63" s="1003" t="s">
        <v>21</v>
      </c>
      <c r="H63" s="1011" t="s">
        <v>21</v>
      </c>
      <c r="I63" s="33" t="s">
        <v>31</v>
      </c>
      <c r="J63" s="121">
        <v>16.3</v>
      </c>
      <c r="K63" s="263"/>
      <c r="L63" s="263"/>
      <c r="M63" s="434">
        <v>16.3</v>
      </c>
      <c r="N63" s="192"/>
      <c r="O63" s="193"/>
      <c r="P63" s="194"/>
      <c r="Q63" s="194"/>
      <c r="R63" s="195"/>
      <c r="S63" s="190"/>
      <c r="T63" s="190"/>
      <c r="U63" s="196"/>
      <c r="V63" s="189"/>
      <c r="W63" s="190"/>
      <c r="X63" s="190"/>
      <c r="Y63" s="196"/>
      <c r="Z63" s="993" t="s">
        <v>234</v>
      </c>
      <c r="AA63" s="29"/>
      <c r="AB63" s="30"/>
      <c r="AC63" s="69"/>
    </row>
    <row r="64" spans="1:30" ht="20.25" customHeight="1">
      <c r="A64" s="1063"/>
      <c r="B64" s="1060"/>
      <c r="C64" s="1061"/>
      <c r="D64" s="993"/>
      <c r="E64" s="1064"/>
      <c r="F64" s="998"/>
      <c r="G64" s="1003"/>
      <c r="H64" s="1011"/>
      <c r="I64" s="33" t="s">
        <v>52</v>
      </c>
      <c r="J64" s="121">
        <v>15</v>
      </c>
      <c r="K64" s="263"/>
      <c r="L64" s="263"/>
      <c r="M64" s="434">
        <v>15</v>
      </c>
      <c r="N64" s="192"/>
      <c r="O64" s="193"/>
      <c r="P64" s="194"/>
      <c r="Q64" s="194"/>
      <c r="R64" s="195"/>
      <c r="S64" s="190"/>
      <c r="T64" s="190"/>
      <c r="U64" s="196"/>
      <c r="V64" s="189"/>
      <c r="W64" s="190"/>
      <c r="X64" s="190"/>
      <c r="Y64" s="196"/>
      <c r="Z64" s="993"/>
      <c r="AA64" s="29"/>
      <c r="AB64" s="30"/>
      <c r="AC64" s="69"/>
    </row>
    <row r="65" spans="1:30" ht="18" customHeight="1">
      <c r="A65" s="1063"/>
      <c r="B65" s="1060"/>
      <c r="C65" s="1061"/>
      <c r="D65" s="993"/>
      <c r="E65" s="1064"/>
      <c r="F65" s="998"/>
      <c r="G65" s="1003"/>
      <c r="H65" s="1011"/>
      <c r="I65" s="28" t="s">
        <v>30</v>
      </c>
      <c r="J65" s="435">
        <v>170.7</v>
      </c>
      <c r="K65" s="436"/>
      <c r="L65" s="436"/>
      <c r="M65" s="434">
        <v>170.7</v>
      </c>
      <c r="N65" s="199"/>
      <c r="O65" s="200"/>
      <c r="P65" s="201"/>
      <c r="Q65" s="194"/>
      <c r="R65" s="202"/>
      <c r="S65" s="198"/>
      <c r="T65" s="198"/>
      <c r="U65" s="203"/>
      <c r="V65" s="197"/>
      <c r="W65" s="198"/>
      <c r="X65" s="198"/>
      <c r="Y65" s="204"/>
      <c r="Z65" s="993"/>
      <c r="AA65" s="29"/>
      <c r="AB65" s="1070"/>
      <c r="AC65" s="69"/>
    </row>
    <row r="66" spans="1:30" ht="35.25" customHeight="1" thickBot="1">
      <c r="A66" s="958"/>
      <c r="B66" s="968"/>
      <c r="C66" s="1062"/>
      <c r="D66" s="844"/>
      <c r="E66" s="1065"/>
      <c r="F66" s="1066"/>
      <c r="G66" s="1069"/>
      <c r="H66" s="1067"/>
      <c r="I66" s="43" t="s">
        <v>11</v>
      </c>
      <c r="J66" s="205">
        <f>SUM(J63:J65)</f>
        <v>202</v>
      </c>
      <c r="K66" s="205"/>
      <c r="L66" s="205"/>
      <c r="M66" s="540">
        <f>SUM(M63:M65)</f>
        <v>202</v>
      </c>
      <c r="N66" s="265"/>
      <c r="O66" s="205"/>
      <c r="P66" s="205"/>
      <c r="Q66" s="540"/>
      <c r="R66" s="265"/>
      <c r="S66" s="205"/>
      <c r="T66" s="205"/>
      <c r="U66" s="540"/>
      <c r="V66" s="265"/>
      <c r="W66" s="205"/>
      <c r="X66" s="205"/>
      <c r="Y66" s="205"/>
      <c r="Z66" s="1068"/>
      <c r="AA66" s="5"/>
      <c r="AB66" s="1074"/>
      <c r="AC66" s="70"/>
    </row>
    <row r="67" spans="1:30">
      <c r="A67" s="1063" t="s">
        <v>18</v>
      </c>
      <c r="B67" s="1060" t="s">
        <v>42</v>
      </c>
      <c r="C67" s="1061" t="s">
        <v>23</v>
      </c>
      <c r="D67" s="993" t="s">
        <v>199</v>
      </c>
      <c r="E67" s="1064" t="s">
        <v>77</v>
      </c>
      <c r="F67" s="998"/>
      <c r="G67" s="1003" t="s">
        <v>21</v>
      </c>
      <c r="H67" s="1011" t="s">
        <v>21</v>
      </c>
      <c r="I67" s="44" t="s">
        <v>31</v>
      </c>
      <c r="J67" s="296">
        <v>235.5</v>
      </c>
      <c r="K67" s="255"/>
      <c r="L67" s="255"/>
      <c r="M67" s="264">
        <v>235.5</v>
      </c>
      <c r="N67" s="206"/>
      <c r="O67" s="207"/>
      <c r="P67" s="207"/>
      <c r="Q67" s="208"/>
      <c r="R67" s="209"/>
      <c r="S67" s="210"/>
      <c r="T67" s="211"/>
      <c r="U67" s="196"/>
      <c r="V67" s="212"/>
      <c r="W67" s="210"/>
      <c r="X67" s="210"/>
      <c r="Y67" s="213"/>
      <c r="Z67" s="993" t="s">
        <v>235</v>
      </c>
      <c r="AA67" s="29"/>
      <c r="AB67" s="1070"/>
      <c r="AC67" s="1075"/>
    </row>
    <row r="68" spans="1:30">
      <c r="A68" s="1063"/>
      <c r="B68" s="1060"/>
      <c r="C68" s="1061"/>
      <c r="D68" s="993"/>
      <c r="E68" s="1064"/>
      <c r="F68" s="998"/>
      <c r="G68" s="1003"/>
      <c r="H68" s="1011"/>
      <c r="I68" s="33" t="s">
        <v>52</v>
      </c>
      <c r="J68" s="121">
        <v>39.299999999999997</v>
      </c>
      <c r="K68" s="263"/>
      <c r="L68" s="263"/>
      <c r="M68" s="264">
        <v>39.299999999999997</v>
      </c>
      <c r="N68" s="192"/>
      <c r="O68" s="193"/>
      <c r="P68" s="193"/>
      <c r="Q68" s="208"/>
      <c r="R68" s="189"/>
      <c r="S68" s="190"/>
      <c r="T68" s="191"/>
      <c r="U68" s="196"/>
      <c r="V68" s="195"/>
      <c r="W68" s="190"/>
      <c r="X68" s="190"/>
      <c r="Y68" s="196"/>
      <c r="Z68" s="993"/>
      <c r="AA68" s="29"/>
      <c r="AB68" s="1070"/>
      <c r="AC68" s="1075"/>
    </row>
    <row r="69" spans="1:30">
      <c r="A69" s="1063"/>
      <c r="B69" s="1060"/>
      <c r="C69" s="1061"/>
      <c r="D69" s="993"/>
      <c r="E69" s="1064"/>
      <c r="F69" s="998"/>
      <c r="G69" s="1003"/>
      <c r="H69" s="1011"/>
      <c r="I69" s="28" t="s">
        <v>30</v>
      </c>
      <c r="J69" s="435">
        <v>445.2</v>
      </c>
      <c r="K69" s="436"/>
      <c r="L69" s="436"/>
      <c r="M69" s="437">
        <v>445.2</v>
      </c>
      <c r="N69" s="199"/>
      <c r="O69" s="200"/>
      <c r="P69" s="200"/>
      <c r="Q69" s="208"/>
      <c r="R69" s="197"/>
      <c r="S69" s="198"/>
      <c r="T69" s="204"/>
      <c r="U69" s="213"/>
      <c r="V69" s="202"/>
      <c r="W69" s="198"/>
      <c r="X69" s="198"/>
      <c r="Y69" s="203"/>
      <c r="Z69" s="993"/>
      <c r="AA69" s="1072"/>
      <c r="AB69" s="1070"/>
      <c r="AC69" s="1075"/>
    </row>
    <row r="70" spans="1:30" ht="15.75" thickBot="1">
      <c r="A70" s="958"/>
      <c r="B70" s="968"/>
      <c r="C70" s="1062"/>
      <c r="D70" s="844"/>
      <c r="E70" s="1065"/>
      <c r="F70" s="1066"/>
      <c r="G70" s="1078"/>
      <c r="H70" s="1067"/>
      <c r="I70" s="43" t="s">
        <v>11</v>
      </c>
      <c r="J70" s="205">
        <f>SUM(J67:J69)</f>
        <v>720</v>
      </c>
      <c r="K70" s="205"/>
      <c r="L70" s="205"/>
      <c r="M70" s="540">
        <f>SUM(M67:M69)</f>
        <v>720</v>
      </c>
      <c r="N70" s="265"/>
      <c r="O70" s="205"/>
      <c r="P70" s="205"/>
      <c r="Q70" s="540"/>
      <c r="R70" s="265"/>
      <c r="S70" s="205"/>
      <c r="T70" s="205"/>
      <c r="U70" s="540"/>
      <c r="V70" s="265"/>
      <c r="W70" s="205"/>
      <c r="X70" s="205"/>
      <c r="Y70" s="205"/>
      <c r="Z70" s="1077"/>
      <c r="AA70" s="1073"/>
      <c r="AB70" s="1071"/>
      <c r="AC70" s="1076"/>
    </row>
    <row r="71" spans="1:30">
      <c r="A71" s="1063" t="s">
        <v>18</v>
      </c>
      <c r="B71" s="1060" t="s">
        <v>42</v>
      </c>
      <c r="C71" s="1061" t="s">
        <v>28</v>
      </c>
      <c r="D71" s="993" t="s">
        <v>200</v>
      </c>
      <c r="E71" s="1064" t="s">
        <v>77</v>
      </c>
      <c r="F71" s="998"/>
      <c r="G71" s="1003" t="s">
        <v>21</v>
      </c>
      <c r="H71" s="1011" t="s">
        <v>21</v>
      </c>
      <c r="I71" s="44" t="s">
        <v>31</v>
      </c>
      <c r="J71" s="438">
        <v>86.8</v>
      </c>
      <c r="K71" s="439"/>
      <c r="L71" s="439"/>
      <c r="M71" s="440">
        <v>86.8</v>
      </c>
      <c r="N71" s="218">
        <v>198.5</v>
      </c>
      <c r="O71" s="219"/>
      <c r="P71" s="219"/>
      <c r="Q71" s="163">
        <v>198.5</v>
      </c>
      <c r="R71" s="220">
        <v>93.9</v>
      </c>
      <c r="S71" s="221"/>
      <c r="T71" s="221"/>
      <c r="U71" s="222">
        <v>93.9</v>
      </c>
      <c r="V71" s="223"/>
      <c r="W71" s="221"/>
      <c r="X71" s="221"/>
      <c r="Y71" s="224"/>
      <c r="Z71" s="993" t="s">
        <v>141</v>
      </c>
      <c r="AA71" s="29"/>
      <c r="AB71" s="30">
        <v>1</v>
      </c>
      <c r="AC71" s="1075"/>
    </row>
    <row r="72" spans="1:30">
      <c r="A72" s="1063"/>
      <c r="B72" s="1060"/>
      <c r="C72" s="1061"/>
      <c r="D72" s="993"/>
      <c r="E72" s="1064"/>
      <c r="F72" s="998"/>
      <c r="G72" s="1003"/>
      <c r="H72" s="1011"/>
      <c r="I72" s="33" t="s">
        <v>52</v>
      </c>
      <c r="J72" s="438">
        <v>3.1</v>
      </c>
      <c r="K72" s="439"/>
      <c r="L72" s="439"/>
      <c r="M72" s="440">
        <v>3.1</v>
      </c>
      <c r="N72" s="218">
        <v>148.9</v>
      </c>
      <c r="O72" s="219"/>
      <c r="P72" s="219"/>
      <c r="Q72" s="163">
        <v>148.9</v>
      </c>
      <c r="R72" s="220">
        <v>93.6</v>
      </c>
      <c r="S72" s="221"/>
      <c r="T72" s="222"/>
      <c r="U72" s="222">
        <v>93.6</v>
      </c>
      <c r="V72" s="223"/>
      <c r="W72" s="221"/>
      <c r="X72" s="221"/>
      <c r="Y72" s="224"/>
      <c r="Z72" s="993"/>
      <c r="AA72" s="29"/>
      <c r="AB72" s="1070"/>
      <c r="AC72" s="1075"/>
    </row>
    <row r="73" spans="1:30">
      <c r="A73" s="1063"/>
      <c r="B73" s="1060"/>
      <c r="C73" s="1061"/>
      <c r="D73" s="993"/>
      <c r="E73" s="1064"/>
      <c r="F73" s="998"/>
      <c r="G73" s="1003"/>
      <c r="H73" s="1011"/>
      <c r="I73" s="28" t="s">
        <v>30</v>
      </c>
      <c r="J73" s="441">
        <v>35.200000000000003</v>
      </c>
      <c r="K73" s="145"/>
      <c r="L73" s="145"/>
      <c r="M73" s="442">
        <v>35.200000000000003</v>
      </c>
      <c r="N73" s="227">
        <v>1687</v>
      </c>
      <c r="O73" s="148"/>
      <c r="P73" s="148"/>
      <c r="Q73" s="149">
        <v>1687</v>
      </c>
      <c r="R73" s="228">
        <v>1016.1</v>
      </c>
      <c r="S73" s="229"/>
      <c r="T73" s="230"/>
      <c r="U73" s="222">
        <v>1016.1</v>
      </c>
      <c r="V73" s="231"/>
      <c r="W73" s="229"/>
      <c r="X73" s="229"/>
      <c r="Y73" s="232"/>
      <c r="Z73" s="993"/>
      <c r="AA73" s="1072"/>
      <c r="AB73" s="1070"/>
      <c r="AC73" s="1075"/>
    </row>
    <row r="74" spans="1:30" ht="15.75" thickBot="1">
      <c r="A74" s="958"/>
      <c r="B74" s="968"/>
      <c r="C74" s="1062"/>
      <c r="D74" s="844"/>
      <c r="E74" s="1065"/>
      <c r="F74" s="1066"/>
      <c r="G74" s="1078"/>
      <c r="H74" s="1067"/>
      <c r="I74" s="43" t="s">
        <v>11</v>
      </c>
      <c r="J74" s="161">
        <f>SUM(J71:J73)</f>
        <v>125.1</v>
      </c>
      <c r="K74" s="161"/>
      <c r="L74" s="161"/>
      <c r="M74" s="541">
        <f>SUM(M71:M73)</f>
        <v>125.1</v>
      </c>
      <c r="N74" s="160">
        <f>SUM(N71:N73)</f>
        <v>2034.4</v>
      </c>
      <c r="O74" s="161"/>
      <c r="P74" s="161"/>
      <c r="Q74" s="541">
        <f>SUM(Q71:Q73)</f>
        <v>2034.4</v>
      </c>
      <c r="R74" s="160">
        <f>SUM(R71:R73)</f>
        <v>1203.5999999999999</v>
      </c>
      <c r="S74" s="161"/>
      <c r="T74" s="161"/>
      <c r="U74" s="541">
        <f>SUM(U71:U73)</f>
        <v>1203.5999999999999</v>
      </c>
      <c r="V74" s="160"/>
      <c r="W74" s="161"/>
      <c r="X74" s="161"/>
      <c r="Y74" s="161"/>
      <c r="Z74" s="1077"/>
      <c r="AA74" s="1073"/>
      <c r="AB74" s="1071"/>
      <c r="AC74" s="1076"/>
    </row>
    <row r="75" spans="1:30" ht="19.5" customHeight="1">
      <c r="A75" s="894" t="s">
        <v>18</v>
      </c>
      <c r="B75" s="896" t="s">
        <v>42</v>
      </c>
      <c r="C75" s="898" t="s">
        <v>35</v>
      </c>
      <c r="D75" s="1400" t="s">
        <v>140</v>
      </c>
      <c r="E75" s="1017" t="s">
        <v>77</v>
      </c>
      <c r="F75" s="874"/>
      <c r="G75" s="1086" t="s">
        <v>21</v>
      </c>
      <c r="H75" s="1086" t="s">
        <v>21</v>
      </c>
      <c r="I75" s="542" t="s">
        <v>31</v>
      </c>
      <c r="J75" s="433"/>
      <c r="K75" s="233"/>
      <c r="L75" s="233"/>
      <c r="M75" s="431"/>
      <c r="N75" s="432">
        <v>102</v>
      </c>
      <c r="O75" s="234"/>
      <c r="P75" s="234"/>
      <c r="Q75" s="546">
        <v>102</v>
      </c>
      <c r="R75" s="433">
        <v>110</v>
      </c>
      <c r="S75" s="233"/>
      <c r="T75" s="233"/>
      <c r="U75" s="431">
        <v>110</v>
      </c>
      <c r="V75" s="433">
        <v>30</v>
      </c>
      <c r="W75" s="233"/>
      <c r="X75" s="233"/>
      <c r="Y75" s="235">
        <v>30</v>
      </c>
      <c r="Z75" s="1083" t="s">
        <v>141</v>
      </c>
      <c r="AA75" s="1300"/>
      <c r="AB75" s="1303"/>
      <c r="AC75" s="1297">
        <v>1</v>
      </c>
    </row>
    <row r="76" spans="1:30" ht="17.25" customHeight="1">
      <c r="A76" s="1063"/>
      <c r="B76" s="1060"/>
      <c r="C76" s="1111"/>
      <c r="D76" s="1418"/>
      <c r="E76" s="1419"/>
      <c r="F76" s="991"/>
      <c r="G76" s="1087"/>
      <c r="H76" s="1087"/>
      <c r="I76" s="543" t="s">
        <v>58</v>
      </c>
      <c r="J76" s="548"/>
      <c r="K76" s="236"/>
      <c r="L76" s="236"/>
      <c r="M76" s="545"/>
      <c r="N76" s="549">
        <v>411</v>
      </c>
      <c r="O76" s="237"/>
      <c r="P76" s="237"/>
      <c r="Q76" s="547">
        <v>411</v>
      </c>
      <c r="R76" s="548">
        <v>280</v>
      </c>
      <c r="S76" s="236"/>
      <c r="T76" s="236"/>
      <c r="U76" s="545">
        <v>280</v>
      </c>
      <c r="V76" s="548">
        <v>102</v>
      </c>
      <c r="W76" s="236"/>
      <c r="X76" s="236"/>
      <c r="Y76" s="238">
        <v>102</v>
      </c>
      <c r="Z76" s="1084"/>
      <c r="AA76" s="1301"/>
      <c r="AB76" s="1304"/>
      <c r="AC76" s="1298"/>
    </row>
    <row r="77" spans="1:30" ht="21" customHeight="1" thickBot="1">
      <c r="A77" s="958"/>
      <c r="B77" s="968"/>
      <c r="C77" s="969"/>
      <c r="D77" s="1401"/>
      <c r="E77" s="1018"/>
      <c r="F77" s="875"/>
      <c r="G77" s="1088"/>
      <c r="H77" s="1088"/>
      <c r="I77" s="544" t="s">
        <v>11</v>
      </c>
      <c r="J77" s="160"/>
      <c r="K77" s="239"/>
      <c r="L77" s="239"/>
      <c r="M77" s="427"/>
      <c r="N77" s="160">
        <f>SUM(N75+N76)</f>
        <v>513</v>
      </c>
      <c r="O77" s="239"/>
      <c r="P77" s="239"/>
      <c r="Q77" s="427">
        <f>SUM(Q75+Q76)</f>
        <v>513</v>
      </c>
      <c r="R77" s="160">
        <f>SUM(R75+R76)</f>
        <v>390</v>
      </c>
      <c r="S77" s="239"/>
      <c r="T77" s="239"/>
      <c r="U77" s="427">
        <f>SUM(U75+U76)</f>
        <v>390</v>
      </c>
      <c r="V77" s="160">
        <f>SUM(V75+V76)</f>
        <v>132</v>
      </c>
      <c r="W77" s="239"/>
      <c r="X77" s="239"/>
      <c r="Y77" s="239">
        <f>SUM(Y75+Y76)</f>
        <v>132</v>
      </c>
      <c r="Z77" s="1085"/>
      <c r="AA77" s="1302"/>
      <c r="AB77" s="1305"/>
      <c r="AC77" s="1299"/>
    </row>
    <row r="78" spans="1:30">
      <c r="A78" s="1063" t="s">
        <v>18</v>
      </c>
      <c r="B78" s="1060" t="s">
        <v>42</v>
      </c>
      <c r="C78" s="1061" t="s">
        <v>41</v>
      </c>
      <c r="D78" s="993" t="s">
        <v>201</v>
      </c>
      <c r="E78" s="862" t="s">
        <v>77</v>
      </c>
      <c r="F78" s="1093"/>
      <c r="G78" s="1090" t="s">
        <v>21</v>
      </c>
      <c r="H78" s="1081" t="s">
        <v>21</v>
      </c>
      <c r="I78" s="46" t="s">
        <v>31</v>
      </c>
      <c r="J78" s="443">
        <v>14.9</v>
      </c>
      <c r="K78" s="439"/>
      <c r="L78" s="439"/>
      <c r="M78" s="444">
        <v>14.9</v>
      </c>
      <c r="N78" s="218">
        <v>1005.8</v>
      </c>
      <c r="O78" s="219"/>
      <c r="P78" s="219"/>
      <c r="Q78" s="149">
        <v>1005.8</v>
      </c>
      <c r="R78" s="223"/>
      <c r="S78" s="221"/>
      <c r="T78" s="221"/>
      <c r="U78" s="224"/>
      <c r="V78" s="220"/>
      <c r="W78" s="221"/>
      <c r="X78" s="221"/>
      <c r="Y78" s="222"/>
      <c r="Z78" s="993" t="s">
        <v>234</v>
      </c>
      <c r="AA78" s="29">
        <v>1</v>
      </c>
      <c r="AB78" s="1070"/>
      <c r="AC78" s="1075"/>
      <c r="AD78" s="3"/>
    </row>
    <row r="79" spans="1:30">
      <c r="A79" s="1063"/>
      <c r="B79" s="1060"/>
      <c r="C79" s="1061"/>
      <c r="D79" s="993"/>
      <c r="E79" s="862"/>
      <c r="F79" s="1093"/>
      <c r="G79" s="1090"/>
      <c r="H79" s="1081"/>
      <c r="I79" s="47" t="s">
        <v>52</v>
      </c>
      <c r="J79" s="445">
        <v>14.9</v>
      </c>
      <c r="K79" s="446"/>
      <c r="L79" s="446"/>
      <c r="M79" s="444">
        <v>14.9</v>
      </c>
      <c r="N79" s="241">
        <v>91.8</v>
      </c>
      <c r="O79" s="225"/>
      <c r="P79" s="225"/>
      <c r="Q79" s="149">
        <v>91.8</v>
      </c>
      <c r="R79" s="240"/>
      <c r="S79" s="226"/>
      <c r="T79" s="226"/>
      <c r="U79" s="164"/>
      <c r="V79" s="242"/>
      <c r="W79" s="226"/>
      <c r="X79" s="226"/>
      <c r="Y79" s="243"/>
      <c r="Z79" s="993"/>
      <c r="AA79" s="29"/>
      <c r="AB79" s="1070"/>
      <c r="AC79" s="1075"/>
      <c r="AD79" s="3"/>
    </row>
    <row r="80" spans="1:30">
      <c r="A80" s="1063"/>
      <c r="B80" s="1060"/>
      <c r="C80" s="1061"/>
      <c r="D80" s="993"/>
      <c r="E80" s="862"/>
      <c r="F80" s="1093"/>
      <c r="G80" s="1090"/>
      <c r="H80" s="1081"/>
      <c r="I80" s="48" t="s">
        <v>30</v>
      </c>
      <c r="J80" s="144">
        <v>168.3</v>
      </c>
      <c r="K80" s="145"/>
      <c r="L80" s="145"/>
      <c r="M80" s="444">
        <v>168.3</v>
      </c>
      <c r="N80" s="227">
        <v>1040.5</v>
      </c>
      <c r="O80" s="148"/>
      <c r="P80" s="148"/>
      <c r="Q80" s="149">
        <v>1040.5</v>
      </c>
      <c r="R80" s="231"/>
      <c r="S80" s="229"/>
      <c r="T80" s="229"/>
      <c r="U80" s="232"/>
      <c r="V80" s="228"/>
      <c r="W80" s="229"/>
      <c r="X80" s="229"/>
      <c r="Y80" s="230"/>
      <c r="Z80" s="993"/>
      <c r="AA80" s="1072"/>
      <c r="AB80" s="1070"/>
      <c r="AC80" s="1075"/>
      <c r="AD80" s="3"/>
    </row>
    <row r="81" spans="1:30" ht="15.75" thickBot="1">
      <c r="A81" s="958"/>
      <c r="B81" s="968"/>
      <c r="C81" s="1062"/>
      <c r="D81" s="844"/>
      <c r="E81" s="1103"/>
      <c r="F81" s="1104"/>
      <c r="G81" s="1091"/>
      <c r="H81" s="1082"/>
      <c r="I81" s="43" t="s">
        <v>11</v>
      </c>
      <c r="J81" s="502">
        <f>SUM(J78:J80)</f>
        <v>198.10000000000002</v>
      </c>
      <c r="K81" s="239"/>
      <c r="L81" s="239"/>
      <c r="M81" s="161">
        <f>SUM(M78:M80)</f>
        <v>198.10000000000002</v>
      </c>
      <c r="N81" s="502">
        <f>SUM(N78:N80)</f>
        <v>2138.1</v>
      </c>
      <c r="O81" s="239"/>
      <c r="P81" s="239"/>
      <c r="Q81" s="161">
        <f>SUM(Q78:Q80)</f>
        <v>2138.1</v>
      </c>
      <c r="R81" s="502"/>
      <c r="S81" s="239"/>
      <c r="T81" s="239"/>
      <c r="U81" s="161"/>
      <c r="V81" s="502"/>
      <c r="W81" s="239"/>
      <c r="X81" s="239"/>
      <c r="Y81" s="161"/>
      <c r="Z81" s="1077"/>
      <c r="AA81" s="1073"/>
      <c r="AB81" s="1071"/>
      <c r="AC81" s="1076"/>
      <c r="AD81" s="3"/>
    </row>
    <row r="82" spans="1:30">
      <c r="A82" s="1063" t="s">
        <v>18</v>
      </c>
      <c r="B82" s="1060" t="s">
        <v>42</v>
      </c>
      <c r="C82" s="1061" t="s">
        <v>42</v>
      </c>
      <c r="D82" s="993" t="s">
        <v>202</v>
      </c>
      <c r="E82" s="862" t="s">
        <v>77</v>
      </c>
      <c r="F82" s="1093"/>
      <c r="G82" s="1090" t="s">
        <v>21</v>
      </c>
      <c r="H82" s="1081" t="s">
        <v>21</v>
      </c>
      <c r="I82" s="46" t="s">
        <v>31</v>
      </c>
      <c r="J82" s="438">
        <v>69</v>
      </c>
      <c r="K82" s="439"/>
      <c r="L82" s="439"/>
      <c r="M82" s="442">
        <v>69</v>
      </c>
      <c r="N82" s="218">
        <v>141.6</v>
      </c>
      <c r="O82" s="219"/>
      <c r="P82" s="219"/>
      <c r="Q82" s="149">
        <v>141.6</v>
      </c>
      <c r="R82" s="220"/>
      <c r="S82" s="221"/>
      <c r="T82" s="221"/>
      <c r="U82" s="224"/>
      <c r="V82" s="223"/>
      <c r="W82" s="221"/>
      <c r="X82" s="221"/>
      <c r="Y82" s="224"/>
      <c r="Z82" s="31" t="s">
        <v>203</v>
      </c>
      <c r="AA82" s="29">
        <v>1</v>
      </c>
      <c r="AB82" s="30"/>
      <c r="AC82" s="1075"/>
      <c r="AD82" s="3"/>
    </row>
    <row r="83" spans="1:30">
      <c r="A83" s="1063"/>
      <c r="B83" s="1060"/>
      <c r="C83" s="1061"/>
      <c r="D83" s="993"/>
      <c r="E83" s="862"/>
      <c r="F83" s="1093"/>
      <c r="G83" s="1090"/>
      <c r="H83" s="1081"/>
      <c r="I83" s="47" t="s">
        <v>52</v>
      </c>
      <c r="J83" s="447">
        <v>69</v>
      </c>
      <c r="K83" s="446"/>
      <c r="L83" s="446"/>
      <c r="M83" s="442">
        <v>69</v>
      </c>
      <c r="N83" s="241">
        <v>141.1</v>
      </c>
      <c r="O83" s="225"/>
      <c r="P83" s="225"/>
      <c r="Q83" s="149">
        <v>141.1</v>
      </c>
      <c r="R83" s="242"/>
      <c r="S83" s="226"/>
      <c r="T83" s="226"/>
      <c r="U83" s="224"/>
      <c r="V83" s="240"/>
      <c r="W83" s="226"/>
      <c r="X83" s="226"/>
      <c r="Y83" s="164"/>
      <c r="Z83" s="31"/>
      <c r="AA83" s="29"/>
      <c r="AB83" s="30"/>
      <c r="AC83" s="1075"/>
      <c r="AD83" s="3"/>
    </row>
    <row r="84" spans="1:30">
      <c r="A84" s="1063"/>
      <c r="B84" s="1060"/>
      <c r="C84" s="1061"/>
      <c r="D84" s="993"/>
      <c r="E84" s="862"/>
      <c r="F84" s="1093"/>
      <c r="G84" s="1090"/>
      <c r="H84" s="1081"/>
      <c r="I84" s="48" t="s">
        <v>30</v>
      </c>
      <c r="J84" s="441">
        <v>782.8</v>
      </c>
      <c r="K84" s="145"/>
      <c r="L84" s="145"/>
      <c r="M84" s="442">
        <v>782.8</v>
      </c>
      <c r="N84" s="227">
        <v>1599.8</v>
      </c>
      <c r="O84" s="148"/>
      <c r="P84" s="148"/>
      <c r="Q84" s="149">
        <v>1599.8</v>
      </c>
      <c r="R84" s="228"/>
      <c r="S84" s="229"/>
      <c r="T84" s="229"/>
      <c r="U84" s="224"/>
      <c r="V84" s="231"/>
      <c r="W84" s="229"/>
      <c r="X84" s="229"/>
      <c r="Y84" s="232"/>
      <c r="Z84" s="993" t="s">
        <v>236</v>
      </c>
      <c r="AA84" s="1072">
        <v>1</v>
      </c>
      <c r="AB84" s="30"/>
      <c r="AC84" s="1075"/>
      <c r="AD84" s="3"/>
    </row>
    <row r="85" spans="1:30" ht="15.75" thickBot="1">
      <c r="A85" s="958"/>
      <c r="B85" s="968"/>
      <c r="C85" s="1062"/>
      <c r="D85" s="844"/>
      <c r="E85" s="1103"/>
      <c r="F85" s="1104"/>
      <c r="G85" s="1091"/>
      <c r="H85" s="1082"/>
      <c r="I85" s="43" t="s">
        <v>11</v>
      </c>
      <c r="J85" s="161">
        <f>SUM(J82:J84)</f>
        <v>920.8</v>
      </c>
      <c r="K85" s="161"/>
      <c r="L85" s="161"/>
      <c r="M85" s="541">
        <f>SUM(M82:M84)</f>
        <v>920.8</v>
      </c>
      <c r="N85" s="160">
        <f>SUM(N82:N84)</f>
        <v>1882.5</v>
      </c>
      <c r="O85" s="161"/>
      <c r="P85" s="161"/>
      <c r="Q85" s="541">
        <f>SUM(Q82:Q84)</f>
        <v>1882.5</v>
      </c>
      <c r="R85" s="160"/>
      <c r="S85" s="161"/>
      <c r="T85" s="161"/>
      <c r="U85" s="541"/>
      <c r="V85" s="160"/>
      <c r="W85" s="161"/>
      <c r="X85" s="161"/>
      <c r="Y85" s="161"/>
      <c r="Z85" s="1089"/>
      <c r="AA85" s="1073"/>
      <c r="AB85" s="68"/>
      <c r="AC85" s="1076"/>
      <c r="AD85" s="3"/>
    </row>
    <row r="86" spans="1:30" ht="27" customHeight="1">
      <c r="A86" s="1063" t="s">
        <v>18</v>
      </c>
      <c r="B86" s="1060" t="s">
        <v>42</v>
      </c>
      <c r="C86" s="1111" t="s">
        <v>44</v>
      </c>
      <c r="D86" s="1112" t="s">
        <v>204</v>
      </c>
      <c r="E86" s="1026" t="s">
        <v>77</v>
      </c>
      <c r="F86" s="1026"/>
      <c r="G86" s="1109" t="s">
        <v>21</v>
      </c>
      <c r="H86" s="1117" t="s">
        <v>21</v>
      </c>
      <c r="I86" s="49" t="s">
        <v>30</v>
      </c>
      <c r="J86" s="448">
        <v>237.9</v>
      </c>
      <c r="K86" s="248"/>
      <c r="L86" s="249"/>
      <c r="M86" s="259">
        <v>237.9</v>
      </c>
      <c r="N86" s="260"/>
      <c r="O86" s="207"/>
      <c r="P86" s="207"/>
      <c r="Q86" s="261"/>
      <c r="R86" s="254"/>
      <c r="S86" s="255"/>
      <c r="T86" s="255"/>
      <c r="U86" s="256"/>
      <c r="V86" s="257"/>
      <c r="W86" s="248"/>
      <c r="X86" s="249"/>
      <c r="Y86" s="258"/>
      <c r="Z86" s="892" t="s">
        <v>205</v>
      </c>
      <c r="AA86" s="1013"/>
      <c r="AB86" s="1015"/>
      <c r="AC86" s="987"/>
      <c r="AD86" s="6"/>
    </row>
    <row r="87" spans="1:30" ht="26.25" customHeight="1">
      <c r="A87" s="1063"/>
      <c r="B87" s="1060"/>
      <c r="C87" s="1111"/>
      <c r="D87" s="1112"/>
      <c r="E87" s="1026"/>
      <c r="F87" s="1026"/>
      <c r="G87" s="1109"/>
      <c r="H87" s="1117"/>
      <c r="I87" s="49" t="s">
        <v>52</v>
      </c>
      <c r="J87" s="448">
        <v>157.6</v>
      </c>
      <c r="K87" s="248"/>
      <c r="L87" s="249"/>
      <c r="M87" s="449">
        <v>157.6</v>
      </c>
      <c r="N87" s="262"/>
      <c r="O87" s="193"/>
      <c r="P87" s="193"/>
      <c r="Q87" s="261"/>
      <c r="R87" s="104"/>
      <c r="S87" s="263"/>
      <c r="T87" s="263"/>
      <c r="U87" s="264"/>
      <c r="V87" s="257"/>
      <c r="W87" s="248"/>
      <c r="X87" s="249"/>
      <c r="Y87" s="258"/>
      <c r="Z87" s="1119"/>
      <c r="AA87" s="832"/>
      <c r="AB87" s="1225"/>
      <c r="AC87" s="1228"/>
      <c r="AD87" s="6"/>
    </row>
    <row r="88" spans="1:30" ht="22.5" customHeight="1" thickBot="1">
      <c r="A88" s="958"/>
      <c r="B88" s="968"/>
      <c r="C88" s="969"/>
      <c r="D88" s="971"/>
      <c r="E88" s="850"/>
      <c r="F88" s="850"/>
      <c r="G88" s="1110"/>
      <c r="H88" s="1118"/>
      <c r="I88" s="53" t="s">
        <v>11</v>
      </c>
      <c r="J88" s="550">
        <f>SUM(J86:J87)</f>
        <v>395.5</v>
      </c>
      <c r="K88" s="551"/>
      <c r="L88" s="551"/>
      <c r="M88" s="205">
        <f>SUM(M86:M87)</f>
        <v>395.5</v>
      </c>
      <c r="N88" s="550"/>
      <c r="O88" s="551"/>
      <c r="P88" s="551"/>
      <c r="Q88" s="205"/>
      <c r="R88" s="550"/>
      <c r="S88" s="551"/>
      <c r="T88" s="551"/>
      <c r="U88" s="205"/>
      <c r="V88" s="550"/>
      <c r="W88" s="551"/>
      <c r="X88" s="551"/>
      <c r="Y88" s="205"/>
      <c r="Z88" s="1120"/>
      <c r="AA88" s="833"/>
      <c r="AB88" s="1226"/>
      <c r="AC88" s="1229"/>
      <c r="AD88" s="6"/>
    </row>
    <row r="89" spans="1:30">
      <c r="A89" s="1063" t="s">
        <v>18</v>
      </c>
      <c r="B89" s="1060" t="s">
        <v>42</v>
      </c>
      <c r="C89" s="1111" t="s">
        <v>46</v>
      </c>
      <c r="D89" s="1112" t="s">
        <v>206</v>
      </c>
      <c r="E89" s="1026" t="s">
        <v>77</v>
      </c>
      <c r="F89" s="1026"/>
      <c r="G89" s="1109" t="s">
        <v>21</v>
      </c>
      <c r="H89" s="1109" t="s">
        <v>21</v>
      </c>
      <c r="I89" s="51" t="s">
        <v>22</v>
      </c>
      <c r="J89" s="448">
        <v>1.3</v>
      </c>
      <c r="K89" s="248">
        <v>1.3</v>
      </c>
      <c r="L89" s="249"/>
      <c r="M89" s="103"/>
      <c r="N89" s="250"/>
      <c r="O89" s="251"/>
      <c r="P89" s="252"/>
      <c r="Q89" s="253"/>
      <c r="R89" s="254"/>
      <c r="S89" s="255"/>
      <c r="T89" s="268"/>
      <c r="U89" s="269"/>
      <c r="V89" s="257"/>
      <c r="W89" s="248"/>
      <c r="X89" s="249"/>
      <c r="Y89" s="258"/>
      <c r="Z89" s="892" t="s">
        <v>237</v>
      </c>
      <c r="AA89" s="1013"/>
      <c r="AB89" s="1015"/>
      <c r="AC89" s="987"/>
      <c r="AD89" s="6"/>
    </row>
    <row r="90" spans="1:30">
      <c r="A90" s="1063"/>
      <c r="B90" s="1060"/>
      <c r="C90" s="1111"/>
      <c r="D90" s="1112"/>
      <c r="E90" s="1026"/>
      <c r="F90" s="1026"/>
      <c r="G90" s="1109"/>
      <c r="H90" s="1109"/>
      <c r="I90" s="51" t="s">
        <v>30</v>
      </c>
      <c r="J90" s="448"/>
      <c r="K90" s="248"/>
      <c r="L90" s="249"/>
      <c r="M90" s="259"/>
      <c r="N90" s="260"/>
      <c r="O90" s="207"/>
      <c r="P90" s="207"/>
      <c r="Q90" s="261"/>
      <c r="R90" s="254"/>
      <c r="S90" s="255"/>
      <c r="T90" s="268"/>
      <c r="U90" s="270"/>
      <c r="V90" s="257"/>
      <c r="W90" s="248"/>
      <c r="X90" s="249"/>
      <c r="Y90" s="258"/>
      <c r="Z90" s="1126"/>
      <c r="AA90" s="832"/>
      <c r="AB90" s="1225"/>
      <c r="AC90" s="1228"/>
      <c r="AD90" s="6"/>
    </row>
    <row r="91" spans="1:30">
      <c r="A91" s="1063"/>
      <c r="B91" s="1060"/>
      <c r="C91" s="1111"/>
      <c r="D91" s="1112"/>
      <c r="E91" s="1026"/>
      <c r="F91" s="1026"/>
      <c r="G91" s="1109"/>
      <c r="H91" s="1109"/>
      <c r="I91" s="51" t="s">
        <v>52</v>
      </c>
      <c r="J91" s="448"/>
      <c r="K91" s="248"/>
      <c r="L91" s="249"/>
      <c r="M91" s="449"/>
      <c r="N91" s="262"/>
      <c r="O91" s="193"/>
      <c r="P91" s="193"/>
      <c r="Q91" s="261"/>
      <c r="R91" s="254"/>
      <c r="S91" s="255"/>
      <c r="T91" s="268"/>
      <c r="U91" s="270"/>
      <c r="V91" s="257"/>
      <c r="W91" s="248"/>
      <c r="X91" s="249"/>
      <c r="Y91" s="258"/>
      <c r="Z91" s="1126"/>
      <c r="AA91" s="832"/>
      <c r="AB91" s="1225"/>
      <c r="AC91" s="1228"/>
      <c r="AD91" s="6"/>
    </row>
    <row r="92" spans="1:30" ht="18.75" customHeight="1" thickBot="1">
      <c r="A92" s="958"/>
      <c r="B92" s="968"/>
      <c r="C92" s="969"/>
      <c r="D92" s="971"/>
      <c r="E92" s="850"/>
      <c r="F92" s="850"/>
      <c r="G92" s="1110"/>
      <c r="H92" s="1110"/>
      <c r="I92" s="56" t="s">
        <v>11</v>
      </c>
      <c r="J92" s="550">
        <f>SUM(J89:J91)</f>
        <v>1.3</v>
      </c>
      <c r="K92" s="551">
        <f>SUM(K89:K91)</f>
        <v>1.3</v>
      </c>
      <c r="L92" s="551"/>
      <c r="M92" s="205"/>
      <c r="N92" s="550"/>
      <c r="O92" s="551"/>
      <c r="P92" s="551"/>
      <c r="Q92" s="205"/>
      <c r="R92" s="550"/>
      <c r="S92" s="551"/>
      <c r="T92" s="551"/>
      <c r="U92" s="205"/>
      <c r="V92" s="550"/>
      <c r="W92" s="551"/>
      <c r="X92" s="551"/>
      <c r="Y92" s="205"/>
      <c r="Z92" s="1120"/>
      <c r="AA92" s="833"/>
      <c r="AB92" s="1226"/>
      <c r="AC92" s="1229"/>
      <c r="AD92" s="6"/>
    </row>
    <row r="93" spans="1:30">
      <c r="A93" s="894" t="s">
        <v>18</v>
      </c>
      <c r="B93" s="896" t="s">
        <v>42</v>
      </c>
      <c r="C93" s="1133" t="s">
        <v>48</v>
      </c>
      <c r="D93" s="843" t="s">
        <v>76</v>
      </c>
      <c r="E93" s="861" t="s">
        <v>77</v>
      </c>
      <c r="F93" s="1092"/>
      <c r="G93" s="1095" t="s">
        <v>21</v>
      </c>
      <c r="H93" s="716" t="s">
        <v>21</v>
      </c>
      <c r="I93" s="45" t="s">
        <v>22</v>
      </c>
      <c r="J93" s="450"/>
      <c r="K93" s="451"/>
      <c r="L93" s="451"/>
      <c r="M93" s="452"/>
      <c r="N93" s="214"/>
      <c r="O93" s="139"/>
      <c r="P93" s="139"/>
      <c r="Q93" s="215"/>
      <c r="R93" s="135"/>
      <c r="S93" s="136"/>
      <c r="T93" s="136"/>
      <c r="U93" s="137"/>
      <c r="V93" s="216"/>
      <c r="W93" s="136"/>
      <c r="X93" s="217"/>
      <c r="Y93" s="137"/>
      <c r="Z93" s="26" t="s">
        <v>82</v>
      </c>
      <c r="AA93" s="841"/>
      <c r="AB93" s="837"/>
      <c r="AC93" s="839">
        <v>1</v>
      </c>
      <c r="AD93" s="7"/>
    </row>
    <row r="94" spans="1:30">
      <c r="A94" s="1063"/>
      <c r="B94" s="1060"/>
      <c r="C94" s="1061"/>
      <c r="D94" s="993"/>
      <c r="E94" s="862"/>
      <c r="F94" s="1093"/>
      <c r="G94" s="1096"/>
      <c r="H94" s="717"/>
      <c r="I94" s="47" t="s">
        <v>52</v>
      </c>
      <c r="J94" s="445">
        <v>0.8</v>
      </c>
      <c r="K94" s="446"/>
      <c r="L94" s="446"/>
      <c r="M94" s="440">
        <v>0.8</v>
      </c>
      <c r="N94" s="241">
        <v>32.799999999999997</v>
      </c>
      <c r="O94" s="225"/>
      <c r="P94" s="225"/>
      <c r="Q94" s="163">
        <v>32.799999999999997</v>
      </c>
      <c r="R94" s="240">
        <v>10.8</v>
      </c>
      <c r="S94" s="226"/>
      <c r="T94" s="226"/>
      <c r="U94" s="164">
        <v>10.8</v>
      </c>
      <c r="V94" s="242"/>
      <c r="W94" s="226"/>
      <c r="X94" s="243"/>
      <c r="Y94" s="164"/>
      <c r="Z94" s="31"/>
      <c r="AA94" s="842"/>
      <c r="AB94" s="838"/>
      <c r="AC94" s="840"/>
      <c r="AD94" s="7"/>
    </row>
    <row r="95" spans="1:30">
      <c r="A95" s="1063"/>
      <c r="B95" s="1060"/>
      <c r="C95" s="1061"/>
      <c r="D95" s="993"/>
      <c r="E95" s="862"/>
      <c r="F95" s="1093"/>
      <c r="G95" s="1096"/>
      <c r="H95" s="717"/>
      <c r="I95" s="46" t="s">
        <v>31</v>
      </c>
      <c r="J95" s="443">
        <v>1.6</v>
      </c>
      <c r="K95" s="439"/>
      <c r="L95" s="439"/>
      <c r="M95" s="444">
        <v>1.6</v>
      </c>
      <c r="N95" s="218">
        <v>63.8</v>
      </c>
      <c r="O95" s="219"/>
      <c r="P95" s="219"/>
      <c r="Q95" s="149">
        <v>63.8</v>
      </c>
      <c r="R95" s="223">
        <v>21</v>
      </c>
      <c r="S95" s="221"/>
      <c r="T95" s="221"/>
      <c r="U95" s="224">
        <v>21</v>
      </c>
      <c r="V95" s="220"/>
      <c r="W95" s="221"/>
      <c r="X95" s="222"/>
      <c r="Y95" s="224"/>
      <c r="Z95" s="31"/>
      <c r="AA95" s="842"/>
      <c r="AB95" s="838"/>
      <c r="AC95" s="840"/>
      <c r="AD95" s="7"/>
    </row>
    <row r="96" spans="1:30">
      <c r="A96" s="1063"/>
      <c r="B96" s="1060"/>
      <c r="C96" s="1061"/>
      <c r="D96" s="993"/>
      <c r="E96" s="862"/>
      <c r="F96" s="1093"/>
      <c r="G96" s="1096"/>
      <c r="H96" s="717"/>
      <c r="I96" s="46" t="s">
        <v>30</v>
      </c>
      <c r="J96" s="443">
        <v>9.6999999999999993</v>
      </c>
      <c r="K96" s="439"/>
      <c r="L96" s="439"/>
      <c r="M96" s="444">
        <v>9.6999999999999993</v>
      </c>
      <c r="N96" s="218">
        <v>403.5</v>
      </c>
      <c r="O96" s="219"/>
      <c r="P96" s="219"/>
      <c r="Q96" s="149">
        <v>403.5</v>
      </c>
      <c r="R96" s="223">
        <v>132.6</v>
      </c>
      <c r="S96" s="221"/>
      <c r="T96" s="221"/>
      <c r="U96" s="224">
        <v>132.6</v>
      </c>
      <c r="V96" s="220"/>
      <c r="W96" s="221"/>
      <c r="X96" s="222"/>
      <c r="Y96" s="224"/>
      <c r="Z96" s="31"/>
      <c r="AA96" s="842"/>
      <c r="AB96" s="838"/>
      <c r="AC96" s="840"/>
      <c r="AD96" s="7"/>
    </row>
    <row r="97" spans="1:30" ht="15.75" thickBot="1">
      <c r="A97" s="1063"/>
      <c r="B97" s="1060"/>
      <c r="C97" s="1061"/>
      <c r="D97" s="993"/>
      <c r="E97" s="863"/>
      <c r="F97" s="1094"/>
      <c r="G97" s="1097"/>
      <c r="H97" s="718"/>
      <c r="I97" s="419" t="s">
        <v>11</v>
      </c>
      <c r="J97" s="420">
        <f>SUM(J93:J96)</f>
        <v>12.1</v>
      </c>
      <c r="K97" s="421"/>
      <c r="L97" s="421"/>
      <c r="M97" s="421">
        <f>SUM(M93:M96)</f>
        <v>12.1</v>
      </c>
      <c r="N97" s="499">
        <f>SUM(N93:N96)</f>
        <v>500.1</v>
      </c>
      <c r="O97" s="239"/>
      <c r="P97" s="239"/>
      <c r="Q97" s="426">
        <f>SUM(Q93:Q96)</f>
        <v>500.1</v>
      </c>
      <c r="R97" s="499">
        <f>SUM(R93:R96)</f>
        <v>164.4</v>
      </c>
      <c r="S97" s="239"/>
      <c r="T97" s="239"/>
      <c r="U97" s="426">
        <f>SUM(U93:U96)</f>
        <v>164.4</v>
      </c>
      <c r="V97" s="499"/>
      <c r="W97" s="239"/>
      <c r="X97" s="239"/>
      <c r="Y97" s="426"/>
      <c r="Z97" s="31"/>
      <c r="AA97" s="842"/>
      <c r="AB97" s="838"/>
      <c r="AC97" s="840"/>
      <c r="AD97" s="7"/>
    </row>
    <row r="98" spans="1:30" ht="18.75" customHeight="1">
      <c r="A98" s="1136" t="s">
        <v>18</v>
      </c>
      <c r="B98" s="1138" t="s">
        <v>42</v>
      </c>
      <c r="C98" s="1457" t="s">
        <v>192</v>
      </c>
      <c r="D98" s="1459" t="s">
        <v>196</v>
      </c>
      <c r="E98" s="1461" t="s">
        <v>77</v>
      </c>
      <c r="F98" s="1461"/>
      <c r="G98" s="1134" t="s">
        <v>21</v>
      </c>
      <c r="H98" s="1134" t="s">
        <v>21</v>
      </c>
      <c r="I98" s="552" t="s">
        <v>31</v>
      </c>
      <c r="J98" s="433"/>
      <c r="K98" s="233"/>
      <c r="L98" s="233"/>
      <c r="M98" s="431"/>
      <c r="N98" s="432">
        <v>100</v>
      </c>
      <c r="O98" s="234"/>
      <c r="P98" s="234"/>
      <c r="Q98" s="546">
        <v>100</v>
      </c>
      <c r="R98" s="562">
        <v>105</v>
      </c>
      <c r="S98" s="423"/>
      <c r="T98" s="423"/>
      <c r="U98" s="559">
        <v>105</v>
      </c>
      <c r="V98" s="562"/>
      <c r="W98" s="423"/>
      <c r="X98" s="423"/>
      <c r="Y98" s="564"/>
      <c r="Z98" s="472" t="s">
        <v>238</v>
      </c>
      <c r="AA98" s="567">
        <v>2</v>
      </c>
      <c r="AB98" s="422"/>
      <c r="AC98" s="476"/>
      <c r="AD98" s="7"/>
    </row>
    <row r="99" spans="1:30" ht="17.25" customHeight="1">
      <c r="A99" s="1137"/>
      <c r="B99" s="1139"/>
      <c r="C99" s="1458"/>
      <c r="D99" s="1460"/>
      <c r="E99" s="1462"/>
      <c r="F99" s="1462"/>
      <c r="G99" s="1135"/>
      <c r="H99" s="1135"/>
      <c r="I99" s="553" t="s">
        <v>30</v>
      </c>
      <c r="J99" s="548"/>
      <c r="K99" s="236"/>
      <c r="L99" s="236"/>
      <c r="M99" s="545"/>
      <c r="N99" s="549"/>
      <c r="O99" s="237"/>
      <c r="P99" s="237"/>
      <c r="Q99" s="547"/>
      <c r="R99" s="563">
        <v>1162</v>
      </c>
      <c r="S99" s="424"/>
      <c r="T99" s="424"/>
      <c r="U99" s="560">
        <v>1162</v>
      </c>
      <c r="V99" s="563"/>
      <c r="W99" s="424"/>
      <c r="X99" s="424"/>
      <c r="Y99" s="565"/>
      <c r="Z99" s="1454" t="s">
        <v>197</v>
      </c>
      <c r="AA99" s="1455"/>
      <c r="AB99" s="1447">
        <v>2</v>
      </c>
      <c r="AC99" s="1446"/>
      <c r="AD99" s="7"/>
    </row>
    <row r="100" spans="1:30" ht="18.75" customHeight="1" thickBot="1">
      <c r="A100" s="1137"/>
      <c r="B100" s="1139"/>
      <c r="C100" s="1458"/>
      <c r="D100" s="1460"/>
      <c r="E100" s="1462"/>
      <c r="F100" s="1462"/>
      <c r="G100" s="1135"/>
      <c r="H100" s="1135"/>
      <c r="I100" s="554" t="s">
        <v>11</v>
      </c>
      <c r="J100" s="420"/>
      <c r="K100" s="421"/>
      <c r="L100" s="421"/>
      <c r="M100" s="557"/>
      <c r="N100" s="420">
        <f>SUM(N98:N99)</f>
        <v>100</v>
      </c>
      <c r="O100" s="421"/>
      <c r="P100" s="421"/>
      <c r="Q100" s="557">
        <f>SUM(Q98:Q99)</f>
        <v>100</v>
      </c>
      <c r="R100" s="420">
        <f>SUM(R98:R99)</f>
        <v>1267</v>
      </c>
      <c r="S100" s="421"/>
      <c r="T100" s="421"/>
      <c r="U100" s="557">
        <f>SUM(U98:U99)</f>
        <v>1267</v>
      </c>
      <c r="V100" s="420"/>
      <c r="W100" s="421"/>
      <c r="X100" s="421"/>
      <c r="Y100" s="566"/>
      <c r="Z100" s="1120"/>
      <c r="AA100" s="1456"/>
      <c r="AB100" s="1226"/>
      <c r="AC100" s="1229"/>
      <c r="AD100" s="7"/>
    </row>
    <row r="101" spans="1:30" ht="27" customHeight="1">
      <c r="A101" s="1079" t="s">
        <v>18</v>
      </c>
      <c r="B101" s="735" t="s">
        <v>42</v>
      </c>
      <c r="C101" s="737" t="s">
        <v>193</v>
      </c>
      <c r="D101" s="739" t="s">
        <v>211</v>
      </c>
      <c r="E101" s="741" t="s">
        <v>28</v>
      </c>
      <c r="F101" s="741"/>
      <c r="G101" s="1123" t="s">
        <v>21</v>
      </c>
      <c r="H101" s="1123" t="s">
        <v>21</v>
      </c>
      <c r="I101" s="555" t="s">
        <v>31</v>
      </c>
      <c r="J101" s="561"/>
      <c r="K101" s="453"/>
      <c r="L101" s="453"/>
      <c r="M101" s="558"/>
      <c r="N101" s="432"/>
      <c r="O101" s="234"/>
      <c r="P101" s="234"/>
      <c r="Q101" s="546"/>
      <c r="R101" s="433">
        <v>150</v>
      </c>
      <c r="S101" s="233"/>
      <c r="T101" s="233"/>
      <c r="U101" s="431">
        <v>150</v>
      </c>
      <c r="V101" s="433"/>
      <c r="W101" s="233"/>
      <c r="X101" s="233"/>
      <c r="Y101" s="235"/>
      <c r="Z101" s="843" t="s">
        <v>239</v>
      </c>
      <c r="AA101" s="1130"/>
      <c r="AB101" s="847">
        <v>6</v>
      </c>
      <c r="AC101" s="706"/>
      <c r="AD101" s="7"/>
    </row>
    <row r="102" spans="1:30" ht="27.75" customHeight="1" thickBot="1">
      <c r="A102" s="1080"/>
      <c r="B102" s="736"/>
      <c r="C102" s="738"/>
      <c r="D102" s="740"/>
      <c r="E102" s="742"/>
      <c r="F102" s="742"/>
      <c r="G102" s="1124"/>
      <c r="H102" s="1124"/>
      <c r="I102" s="556" t="s">
        <v>11</v>
      </c>
      <c r="J102" s="160"/>
      <c r="K102" s="239"/>
      <c r="L102" s="239"/>
      <c r="M102" s="427"/>
      <c r="N102" s="160"/>
      <c r="O102" s="239"/>
      <c r="P102" s="239"/>
      <c r="Q102" s="427"/>
      <c r="R102" s="160">
        <f>R101</f>
        <v>150</v>
      </c>
      <c r="S102" s="239"/>
      <c r="T102" s="239"/>
      <c r="U102" s="427">
        <f>U101</f>
        <v>150</v>
      </c>
      <c r="V102" s="160"/>
      <c r="W102" s="239"/>
      <c r="X102" s="239"/>
      <c r="Y102" s="428"/>
      <c r="Z102" s="1120"/>
      <c r="AA102" s="1131"/>
      <c r="AB102" s="848"/>
      <c r="AC102" s="707"/>
      <c r="AD102" s="7"/>
    </row>
    <row r="103" spans="1:30" ht="15.75" thickBot="1">
      <c r="A103" s="23" t="s">
        <v>18</v>
      </c>
      <c r="B103" s="19" t="s">
        <v>42</v>
      </c>
      <c r="C103" s="873" t="s">
        <v>24</v>
      </c>
      <c r="D103" s="873"/>
      <c r="E103" s="873"/>
      <c r="F103" s="873"/>
      <c r="G103" s="873"/>
      <c r="H103" s="873"/>
      <c r="I103" s="873"/>
      <c r="J103" s="162">
        <f>SUM(J66,J70,J74,J77,J81,J85,J88,J92,J97,J100)</f>
        <v>2574.9</v>
      </c>
      <c r="K103" s="505">
        <f>SUM(K66,K70,K74,K77,K81,K85,K88,K92,K97,K100)</f>
        <v>1.3</v>
      </c>
      <c r="L103" s="505"/>
      <c r="M103" s="519">
        <f>SUM(M66,M70,M74,M77,M81,M85,M88,M92,M97,M100)</f>
        <v>2573.6</v>
      </c>
      <c r="N103" s="162">
        <f>SUM(N66,N70,N74,N77,N81,N85,N88,N92,N97,N100)</f>
        <v>7168.1</v>
      </c>
      <c r="O103" s="505"/>
      <c r="P103" s="505"/>
      <c r="Q103" s="519">
        <f>SUM(Q66,Q70,Q74,Q77,Q81,Q85,Q88,Q92,Q97,Q100)</f>
        <v>7168.1</v>
      </c>
      <c r="R103" s="162">
        <f>SUM(R66,R70,R74,R77,R81,R85,R88,R92,R97,R100,R102)</f>
        <v>3175</v>
      </c>
      <c r="S103" s="505"/>
      <c r="T103" s="505"/>
      <c r="U103" s="519">
        <f>SUM(U66,U70,U74,U77,U81,U85,U88,U92,U97,U100,U102)</f>
        <v>3175</v>
      </c>
      <c r="V103" s="162">
        <f>SUM(V66,V70,V74,V77,V81,V85,V88,V92,V97,V100)</f>
        <v>132</v>
      </c>
      <c r="W103" s="505"/>
      <c r="X103" s="505"/>
      <c r="Y103" s="519">
        <f>SUM(Y66,Y70,Y74,Y77,Y81,Y85,Y88,Y92,Y97,Y100)</f>
        <v>132</v>
      </c>
      <c r="Z103" s="834"/>
      <c r="AA103" s="835"/>
      <c r="AB103" s="835"/>
      <c r="AC103" s="836"/>
      <c r="AD103" s="3"/>
    </row>
    <row r="104" spans="1:30" ht="15.75" thickBot="1">
      <c r="A104" s="18" t="s">
        <v>18</v>
      </c>
      <c r="B104" s="19" t="s">
        <v>44</v>
      </c>
      <c r="C104" s="1098" t="s">
        <v>60</v>
      </c>
      <c r="D104" s="983"/>
      <c r="E104" s="983"/>
      <c r="F104" s="983"/>
      <c r="G104" s="983"/>
      <c r="H104" s="983"/>
      <c r="I104" s="983"/>
      <c r="J104" s="983"/>
      <c r="K104" s="983"/>
      <c r="L104" s="983"/>
      <c r="M104" s="983"/>
      <c r="N104" s="983"/>
      <c r="O104" s="983"/>
      <c r="P104" s="983"/>
      <c r="Q104" s="983"/>
      <c r="R104" s="983"/>
      <c r="S104" s="983"/>
      <c r="T104" s="983"/>
      <c r="U104" s="983"/>
      <c r="V104" s="983"/>
      <c r="W104" s="983"/>
      <c r="X104" s="983"/>
      <c r="Y104" s="983"/>
      <c r="Z104" s="983"/>
      <c r="AA104" s="983"/>
      <c r="AB104" s="983"/>
      <c r="AC104" s="984"/>
    </row>
    <row r="105" spans="1:30" ht="21.75" customHeight="1">
      <c r="A105" s="894" t="s">
        <v>18</v>
      </c>
      <c r="B105" s="896" t="s">
        <v>44</v>
      </c>
      <c r="C105" s="898" t="s">
        <v>18</v>
      </c>
      <c r="D105" s="719" t="s">
        <v>240</v>
      </c>
      <c r="E105" s="849" t="s">
        <v>18</v>
      </c>
      <c r="F105" s="853"/>
      <c r="G105" s="1002" t="s">
        <v>21</v>
      </c>
      <c r="H105" s="1154" t="s">
        <v>21</v>
      </c>
      <c r="I105" s="20" t="s">
        <v>22</v>
      </c>
      <c r="J105" s="187">
        <v>19.3</v>
      </c>
      <c r="K105" s="184"/>
      <c r="L105" s="271"/>
      <c r="M105" s="272">
        <v>19.3</v>
      </c>
      <c r="N105" s="185">
        <v>30</v>
      </c>
      <c r="O105" s="186"/>
      <c r="P105" s="273"/>
      <c r="Q105" s="100">
        <v>30</v>
      </c>
      <c r="R105" s="245">
        <v>30</v>
      </c>
      <c r="S105" s="246"/>
      <c r="T105" s="266"/>
      <c r="U105" s="114">
        <v>30</v>
      </c>
      <c r="V105" s="245">
        <v>30</v>
      </c>
      <c r="W105" s="246"/>
      <c r="X105" s="266"/>
      <c r="Y105" s="114">
        <v>30</v>
      </c>
      <c r="Z105" s="843" t="s">
        <v>61</v>
      </c>
      <c r="AA105" s="890">
        <v>10</v>
      </c>
      <c r="AB105" s="882">
        <v>15</v>
      </c>
      <c r="AC105" s="878">
        <v>15</v>
      </c>
    </row>
    <row r="106" spans="1:30" ht="44.25" customHeight="1" thickBot="1">
      <c r="A106" s="958"/>
      <c r="B106" s="968"/>
      <c r="C106" s="969"/>
      <c r="D106" s="720"/>
      <c r="E106" s="850"/>
      <c r="F106" s="854"/>
      <c r="G106" s="1069"/>
      <c r="H106" s="1155"/>
      <c r="I106" s="37" t="s">
        <v>11</v>
      </c>
      <c r="J106" s="276">
        <f>J105</f>
        <v>19.3</v>
      </c>
      <c r="K106" s="277"/>
      <c r="L106" s="277"/>
      <c r="M106" s="278">
        <f>M105</f>
        <v>19.3</v>
      </c>
      <c r="N106" s="276">
        <f>N105</f>
        <v>30</v>
      </c>
      <c r="O106" s="277"/>
      <c r="P106" s="277"/>
      <c r="Q106" s="278">
        <f>Q105</f>
        <v>30</v>
      </c>
      <c r="R106" s="489">
        <f>R105</f>
        <v>30</v>
      </c>
      <c r="S106" s="277"/>
      <c r="T106" s="277"/>
      <c r="U106" s="570">
        <f>U105</f>
        <v>30</v>
      </c>
      <c r="V106" s="489">
        <f>V105</f>
        <v>30</v>
      </c>
      <c r="W106" s="277"/>
      <c r="X106" s="277"/>
      <c r="Y106" s="570">
        <f>Y105</f>
        <v>30</v>
      </c>
      <c r="Z106" s="844"/>
      <c r="AA106" s="891"/>
      <c r="AB106" s="883"/>
      <c r="AC106" s="963"/>
      <c r="AD106" s="6"/>
    </row>
    <row r="107" spans="1:30">
      <c r="A107" s="894" t="s">
        <v>18</v>
      </c>
      <c r="B107" s="896" t="s">
        <v>44</v>
      </c>
      <c r="C107" s="898" t="s">
        <v>23</v>
      </c>
      <c r="D107" s="719" t="s">
        <v>217</v>
      </c>
      <c r="E107" s="849" t="s">
        <v>18</v>
      </c>
      <c r="F107" s="853"/>
      <c r="G107" s="1002" t="s">
        <v>21</v>
      </c>
      <c r="H107" s="1002" t="s">
        <v>21</v>
      </c>
      <c r="I107" s="49" t="s">
        <v>31</v>
      </c>
      <c r="J107" s="279">
        <v>10.3</v>
      </c>
      <c r="K107" s="280"/>
      <c r="L107" s="249"/>
      <c r="M107" s="272">
        <v>10.3</v>
      </c>
      <c r="N107" s="281">
        <v>1.7</v>
      </c>
      <c r="O107" s="251"/>
      <c r="P107" s="252"/>
      <c r="Q107" s="100">
        <v>1.7</v>
      </c>
      <c r="R107" s="279"/>
      <c r="S107" s="280"/>
      <c r="T107" s="282"/>
      <c r="U107" s="244"/>
      <c r="V107" s="279"/>
      <c r="W107" s="280"/>
      <c r="X107" s="282"/>
      <c r="Y107" s="283"/>
      <c r="Z107" s="843" t="s">
        <v>62</v>
      </c>
      <c r="AA107" s="890">
        <v>1</v>
      </c>
      <c r="AB107" s="882"/>
      <c r="AC107" s="878"/>
      <c r="AD107" s="6"/>
    </row>
    <row r="108" spans="1:30" ht="18" customHeight="1">
      <c r="A108" s="1063"/>
      <c r="B108" s="1060"/>
      <c r="C108" s="1111"/>
      <c r="D108" s="884"/>
      <c r="E108" s="1026"/>
      <c r="F108" s="1025"/>
      <c r="G108" s="1003"/>
      <c r="H108" s="1003"/>
      <c r="I108" s="22" t="s">
        <v>30</v>
      </c>
      <c r="J108" s="274">
        <v>59.4</v>
      </c>
      <c r="K108" s="275"/>
      <c r="L108" s="106"/>
      <c r="M108" s="284">
        <v>59.4</v>
      </c>
      <c r="N108" s="115">
        <v>10</v>
      </c>
      <c r="O108" s="117"/>
      <c r="P108" s="117"/>
      <c r="Q108" s="285">
        <v>10</v>
      </c>
      <c r="R108" s="274"/>
      <c r="S108" s="275"/>
      <c r="T108" s="275"/>
      <c r="U108" s="120"/>
      <c r="V108" s="274"/>
      <c r="W108" s="275"/>
      <c r="X108" s="275"/>
      <c r="Y108" s="286"/>
      <c r="Z108" s="993"/>
      <c r="AA108" s="1153"/>
      <c r="AB108" s="1028"/>
      <c r="AC108" s="879"/>
      <c r="AD108" s="6"/>
    </row>
    <row r="109" spans="1:30" ht="20.25" customHeight="1" thickBot="1">
      <c r="A109" s="958"/>
      <c r="B109" s="968"/>
      <c r="C109" s="969"/>
      <c r="D109" s="720"/>
      <c r="E109" s="850"/>
      <c r="F109" s="854"/>
      <c r="G109" s="1069"/>
      <c r="H109" s="1069"/>
      <c r="I109" s="38" t="s">
        <v>11</v>
      </c>
      <c r="J109" s="491">
        <f>SUM(J107:J108)</f>
        <v>69.7</v>
      </c>
      <c r="K109" s="122"/>
      <c r="L109" s="122"/>
      <c r="M109" s="381">
        <f>SUM(M107:M108)</f>
        <v>69.7</v>
      </c>
      <c r="N109" s="491">
        <f>SUM(N107:N108)</f>
        <v>11.7</v>
      </c>
      <c r="O109" s="122"/>
      <c r="P109" s="122"/>
      <c r="Q109" s="381">
        <f>SUM(Q107:Q108)</f>
        <v>11.7</v>
      </c>
      <c r="R109" s="491"/>
      <c r="S109" s="122"/>
      <c r="T109" s="122"/>
      <c r="U109" s="381"/>
      <c r="V109" s="491"/>
      <c r="W109" s="122"/>
      <c r="X109" s="122"/>
      <c r="Y109" s="381"/>
      <c r="Z109" s="844"/>
      <c r="AA109" s="891"/>
      <c r="AB109" s="883"/>
      <c r="AC109" s="963"/>
      <c r="AD109" s="6"/>
    </row>
    <row r="110" spans="1:30" ht="19.5" customHeight="1">
      <c r="A110" s="894" t="s">
        <v>18</v>
      </c>
      <c r="B110" s="896" t="s">
        <v>44</v>
      </c>
      <c r="C110" s="898" t="s">
        <v>28</v>
      </c>
      <c r="D110" s="719" t="s">
        <v>220</v>
      </c>
      <c r="E110" s="849" t="s">
        <v>18</v>
      </c>
      <c r="F110" s="853"/>
      <c r="G110" s="1002" t="s">
        <v>21</v>
      </c>
      <c r="H110" s="1002" t="s">
        <v>21</v>
      </c>
      <c r="I110" s="20" t="s">
        <v>31</v>
      </c>
      <c r="J110" s="287">
        <v>11.7</v>
      </c>
      <c r="K110" s="288"/>
      <c r="L110" s="96"/>
      <c r="M110" s="289">
        <v>11.7</v>
      </c>
      <c r="N110" s="290"/>
      <c r="O110" s="273"/>
      <c r="P110" s="291"/>
      <c r="Q110" s="100"/>
      <c r="R110" s="101"/>
      <c r="S110" s="102"/>
      <c r="T110" s="96"/>
      <c r="U110" s="244"/>
      <c r="V110" s="101"/>
      <c r="W110" s="102"/>
      <c r="X110" s="96"/>
      <c r="Y110" s="247"/>
      <c r="Z110" s="843" t="s">
        <v>63</v>
      </c>
      <c r="AA110" s="890">
        <v>2</v>
      </c>
      <c r="AB110" s="882"/>
      <c r="AC110" s="878"/>
      <c r="AD110" s="6"/>
    </row>
    <row r="111" spans="1:30" ht="17.25" customHeight="1">
      <c r="A111" s="1063"/>
      <c r="B111" s="1060"/>
      <c r="C111" s="1111"/>
      <c r="D111" s="884"/>
      <c r="E111" s="1026"/>
      <c r="F111" s="1025"/>
      <c r="G111" s="1003"/>
      <c r="H111" s="1003"/>
      <c r="I111" s="22" t="s">
        <v>30</v>
      </c>
      <c r="J111" s="274">
        <v>54.3</v>
      </c>
      <c r="K111" s="275"/>
      <c r="L111" s="106"/>
      <c r="M111" s="292">
        <v>54.3</v>
      </c>
      <c r="N111" s="262">
        <v>11.9</v>
      </c>
      <c r="O111" s="293"/>
      <c r="P111" s="294"/>
      <c r="Q111" s="285">
        <v>11.9</v>
      </c>
      <c r="R111" s="108"/>
      <c r="S111" s="106"/>
      <c r="T111" s="106"/>
      <c r="U111" s="259"/>
      <c r="V111" s="108"/>
      <c r="W111" s="106"/>
      <c r="X111" s="106"/>
      <c r="Y111" s="109"/>
      <c r="Z111" s="993"/>
      <c r="AA111" s="1153"/>
      <c r="AB111" s="1028"/>
      <c r="AC111" s="879"/>
      <c r="AD111" s="6"/>
    </row>
    <row r="112" spans="1:30" ht="15.75" thickBot="1">
      <c r="A112" s="958"/>
      <c r="B112" s="968"/>
      <c r="C112" s="969"/>
      <c r="D112" s="720"/>
      <c r="E112" s="850"/>
      <c r="F112" s="854"/>
      <c r="G112" s="1069"/>
      <c r="H112" s="1069"/>
      <c r="I112" s="37" t="s">
        <v>11</v>
      </c>
      <c r="J112" s="491">
        <f>SUM(J110:J111)</f>
        <v>66</v>
      </c>
      <c r="K112" s="122">
        <f>SUM(K110:K111)</f>
        <v>0</v>
      </c>
      <c r="L112" s="122"/>
      <c r="M112" s="381">
        <f>SUM(M110:M111)</f>
        <v>66</v>
      </c>
      <c r="N112" s="491">
        <f>SUM(N110:N111)</f>
        <v>11.9</v>
      </c>
      <c r="O112" s="122"/>
      <c r="P112" s="122"/>
      <c r="Q112" s="381">
        <f>SUM(Q110:Q111)</f>
        <v>11.9</v>
      </c>
      <c r="R112" s="491"/>
      <c r="S112" s="122"/>
      <c r="T112" s="122"/>
      <c r="U112" s="381"/>
      <c r="V112" s="491"/>
      <c r="W112" s="122"/>
      <c r="X112" s="122"/>
      <c r="Y112" s="381"/>
      <c r="Z112" s="844"/>
      <c r="AA112" s="891"/>
      <c r="AB112" s="883"/>
      <c r="AC112" s="963"/>
      <c r="AD112" s="6"/>
    </row>
    <row r="113" spans="1:29" ht="24" customHeight="1">
      <c r="A113" s="894" t="s">
        <v>18</v>
      </c>
      <c r="B113" s="896" t="s">
        <v>44</v>
      </c>
      <c r="C113" s="898" t="s">
        <v>35</v>
      </c>
      <c r="D113" s="719" t="s">
        <v>191</v>
      </c>
      <c r="E113" s="849" t="s">
        <v>18</v>
      </c>
      <c r="F113" s="853"/>
      <c r="G113" s="1148" t="s">
        <v>21</v>
      </c>
      <c r="H113" s="1148" t="s">
        <v>21</v>
      </c>
      <c r="I113" s="20" t="s">
        <v>22</v>
      </c>
      <c r="J113" s="245"/>
      <c r="K113" s="246"/>
      <c r="L113" s="266"/>
      <c r="M113" s="114"/>
      <c r="N113" s="185"/>
      <c r="O113" s="186"/>
      <c r="P113" s="273"/>
      <c r="Q113" s="100"/>
      <c r="R113" s="187">
        <v>20</v>
      </c>
      <c r="S113" s="184"/>
      <c r="T113" s="184"/>
      <c r="U113" s="188">
        <v>20</v>
      </c>
      <c r="V113" s="101"/>
      <c r="W113" s="102"/>
      <c r="X113" s="96"/>
      <c r="Y113" s="247"/>
      <c r="Z113" s="843" t="s">
        <v>69</v>
      </c>
      <c r="AA113" s="890"/>
      <c r="AB113" s="882">
        <v>1</v>
      </c>
      <c r="AC113" s="878"/>
    </row>
    <row r="114" spans="1:29" ht="26.25" customHeight="1" thickBot="1">
      <c r="A114" s="958"/>
      <c r="B114" s="968"/>
      <c r="C114" s="969"/>
      <c r="D114" s="720"/>
      <c r="E114" s="850"/>
      <c r="F114" s="854"/>
      <c r="G114" s="1149"/>
      <c r="H114" s="1149"/>
      <c r="I114" s="53" t="s">
        <v>11</v>
      </c>
      <c r="J114" s="491"/>
      <c r="K114" s="122"/>
      <c r="L114" s="122"/>
      <c r="M114" s="381"/>
      <c r="N114" s="491"/>
      <c r="O114" s="122"/>
      <c r="P114" s="122"/>
      <c r="Q114" s="381"/>
      <c r="R114" s="491">
        <f>R113</f>
        <v>20</v>
      </c>
      <c r="S114" s="122"/>
      <c r="T114" s="122"/>
      <c r="U114" s="381">
        <f>U113</f>
        <v>20</v>
      </c>
      <c r="V114" s="491"/>
      <c r="W114" s="122"/>
      <c r="X114" s="122"/>
      <c r="Y114" s="381"/>
      <c r="Z114" s="844"/>
      <c r="AA114" s="891"/>
      <c r="AB114" s="883"/>
      <c r="AC114" s="963"/>
    </row>
    <row r="115" spans="1:29">
      <c r="A115" s="894" t="s">
        <v>18</v>
      </c>
      <c r="B115" s="896" t="s">
        <v>44</v>
      </c>
      <c r="C115" s="898" t="s">
        <v>41</v>
      </c>
      <c r="D115" s="719" t="s">
        <v>218</v>
      </c>
      <c r="E115" s="849" t="s">
        <v>18</v>
      </c>
      <c r="F115" s="853"/>
      <c r="G115" s="1002" t="s">
        <v>21</v>
      </c>
      <c r="H115" s="1002" t="s">
        <v>21</v>
      </c>
      <c r="I115" s="50" t="s">
        <v>31</v>
      </c>
      <c r="J115" s="101"/>
      <c r="K115" s="102"/>
      <c r="L115" s="96"/>
      <c r="M115" s="247"/>
      <c r="N115" s="260">
        <v>12.8</v>
      </c>
      <c r="O115" s="207"/>
      <c r="P115" s="293"/>
      <c r="Q115" s="295">
        <v>12.8</v>
      </c>
      <c r="R115" s="245"/>
      <c r="S115" s="246"/>
      <c r="T115" s="266"/>
      <c r="U115" s="267"/>
      <c r="V115" s="296"/>
      <c r="W115" s="255"/>
      <c r="X115" s="266"/>
      <c r="Y115" s="297"/>
      <c r="Z115" s="843" t="s">
        <v>64</v>
      </c>
      <c r="AA115" s="890">
        <v>8</v>
      </c>
      <c r="AB115" s="882"/>
      <c r="AC115" s="878"/>
    </row>
    <row r="116" spans="1:29">
      <c r="A116" s="1063"/>
      <c r="B116" s="1060"/>
      <c r="C116" s="1111"/>
      <c r="D116" s="884"/>
      <c r="E116" s="1026"/>
      <c r="F116" s="1025"/>
      <c r="G116" s="1003"/>
      <c r="H116" s="1003"/>
      <c r="I116" s="52" t="s">
        <v>30</v>
      </c>
      <c r="J116" s="108"/>
      <c r="K116" s="106"/>
      <c r="L116" s="106"/>
      <c r="M116" s="109"/>
      <c r="N116" s="262">
        <v>67.2</v>
      </c>
      <c r="O116" s="107"/>
      <c r="P116" s="107"/>
      <c r="Q116" s="298">
        <v>67.2</v>
      </c>
      <c r="R116" s="104"/>
      <c r="S116" s="105"/>
      <c r="T116" s="105"/>
      <c r="U116" s="299"/>
      <c r="V116" s="121"/>
      <c r="W116" s="105"/>
      <c r="X116" s="105"/>
      <c r="Y116" s="300"/>
      <c r="Z116" s="993"/>
      <c r="AA116" s="1153"/>
      <c r="AB116" s="1028"/>
      <c r="AC116" s="879"/>
    </row>
    <row r="117" spans="1:29" ht="34.5" customHeight="1" thickBot="1">
      <c r="A117" s="958"/>
      <c r="B117" s="1060"/>
      <c r="C117" s="969"/>
      <c r="D117" s="720"/>
      <c r="E117" s="850"/>
      <c r="F117" s="854"/>
      <c r="G117" s="1069"/>
      <c r="H117" s="1069"/>
      <c r="I117" s="54" t="s">
        <v>11</v>
      </c>
      <c r="J117" s="491"/>
      <c r="K117" s="122"/>
      <c r="L117" s="122"/>
      <c r="M117" s="381"/>
      <c r="N117" s="491">
        <f>SUM(N115:N116)</f>
        <v>80</v>
      </c>
      <c r="O117" s="122"/>
      <c r="P117" s="122"/>
      <c r="Q117" s="381">
        <f>SUM(Q115:Q116)</f>
        <v>80</v>
      </c>
      <c r="R117" s="491"/>
      <c r="S117" s="122"/>
      <c r="T117" s="122"/>
      <c r="U117" s="381"/>
      <c r="V117" s="491"/>
      <c r="W117" s="122"/>
      <c r="X117" s="122"/>
      <c r="Y117" s="381"/>
      <c r="Z117" s="844"/>
      <c r="AA117" s="891"/>
      <c r="AB117" s="883"/>
      <c r="AC117" s="963"/>
    </row>
    <row r="118" spans="1:29" ht="19.5" customHeight="1">
      <c r="A118" s="894" t="s">
        <v>18</v>
      </c>
      <c r="B118" s="896" t="s">
        <v>44</v>
      </c>
      <c r="C118" s="898" t="s">
        <v>42</v>
      </c>
      <c r="D118" s="719" t="s">
        <v>219</v>
      </c>
      <c r="E118" s="849" t="s">
        <v>18</v>
      </c>
      <c r="F118" s="853"/>
      <c r="G118" s="1148" t="s">
        <v>21</v>
      </c>
      <c r="H118" s="1148" t="s">
        <v>21</v>
      </c>
      <c r="I118" s="20" t="s">
        <v>31</v>
      </c>
      <c r="J118" s="301">
        <v>10.4</v>
      </c>
      <c r="K118" s="302"/>
      <c r="L118" s="303"/>
      <c r="M118" s="413">
        <v>10.4</v>
      </c>
      <c r="N118" s="414">
        <v>2.6</v>
      </c>
      <c r="O118" s="390"/>
      <c r="P118" s="415"/>
      <c r="Q118" s="391">
        <v>2.6</v>
      </c>
      <c r="R118" s="304"/>
      <c r="S118" s="305"/>
      <c r="T118" s="306"/>
      <c r="U118" s="307"/>
      <c r="V118" s="304"/>
      <c r="W118" s="305"/>
      <c r="X118" s="306"/>
      <c r="Y118" s="307"/>
      <c r="Z118" s="843" t="s">
        <v>65</v>
      </c>
      <c r="AA118" s="890">
        <v>1</v>
      </c>
      <c r="AB118" s="882"/>
      <c r="AC118" s="878"/>
    </row>
    <row r="119" spans="1:29" ht="21.75" customHeight="1">
      <c r="A119" s="1063"/>
      <c r="B119" s="1060"/>
      <c r="C119" s="1111"/>
      <c r="D119" s="884"/>
      <c r="E119" s="1026"/>
      <c r="F119" s="1025"/>
      <c r="G119" s="1156"/>
      <c r="H119" s="1156"/>
      <c r="I119" s="22" t="s">
        <v>30</v>
      </c>
      <c r="J119" s="308">
        <v>58.6</v>
      </c>
      <c r="K119" s="309"/>
      <c r="L119" s="309"/>
      <c r="M119" s="359">
        <v>58.6</v>
      </c>
      <c r="N119" s="416">
        <v>14.7</v>
      </c>
      <c r="O119" s="181"/>
      <c r="P119" s="181"/>
      <c r="Q119" s="400">
        <v>14.7</v>
      </c>
      <c r="R119" s="310"/>
      <c r="S119" s="180"/>
      <c r="T119" s="180"/>
      <c r="U119" s="183"/>
      <c r="V119" s="310"/>
      <c r="W119" s="180"/>
      <c r="X119" s="180"/>
      <c r="Y119" s="183"/>
      <c r="Z119" s="993"/>
      <c r="AA119" s="1153"/>
      <c r="AB119" s="1028"/>
      <c r="AC119" s="879"/>
    </row>
    <row r="120" spans="1:29" ht="25.5" customHeight="1" thickBot="1">
      <c r="A120" s="958"/>
      <c r="B120" s="1060"/>
      <c r="C120" s="1111"/>
      <c r="D120" s="884"/>
      <c r="E120" s="1026"/>
      <c r="F120" s="1025"/>
      <c r="G120" s="1156"/>
      <c r="H120" s="1156"/>
      <c r="I120" s="57" t="s">
        <v>11</v>
      </c>
      <c r="J120" s="568">
        <f>SUM(J118:J119)</f>
        <v>69</v>
      </c>
      <c r="K120" s="352"/>
      <c r="L120" s="352"/>
      <c r="M120" s="571">
        <f>SUM(M118:M119)</f>
        <v>69</v>
      </c>
      <c r="N120" s="568">
        <f>SUM(N118:N119)</f>
        <v>17.3</v>
      </c>
      <c r="O120" s="352"/>
      <c r="P120" s="352"/>
      <c r="Q120" s="571">
        <f>SUM(Q118:Q119)</f>
        <v>17.3</v>
      </c>
      <c r="R120" s="568"/>
      <c r="S120" s="352"/>
      <c r="T120" s="352"/>
      <c r="U120" s="571"/>
      <c r="V120" s="568"/>
      <c r="W120" s="352"/>
      <c r="X120" s="352"/>
      <c r="Y120" s="571"/>
      <c r="Z120" s="993"/>
      <c r="AA120" s="1153"/>
      <c r="AB120" s="1028"/>
      <c r="AC120" s="879"/>
    </row>
    <row r="121" spans="1:29" ht="26.25" customHeight="1" thickBot="1">
      <c r="A121" s="894" t="s">
        <v>18</v>
      </c>
      <c r="B121" s="1182" t="s">
        <v>44</v>
      </c>
      <c r="C121" s="1180" t="s">
        <v>44</v>
      </c>
      <c r="D121" s="1140" t="s">
        <v>70</v>
      </c>
      <c r="E121" s="1166" t="s">
        <v>18</v>
      </c>
      <c r="F121" s="1147"/>
      <c r="G121" s="1152" t="s">
        <v>21</v>
      </c>
      <c r="H121" s="1152" t="s">
        <v>21</v>
      </c>
      <c r="I121" s="58" t="s">
        <v>22</v>
      </c>
      <c r="J121" s="311">
        <v>20</v>
      </c>
      <c r="K121" s="166"/>
      <c r="L121" s="166"/>
      <c r="M121" s="312">
        <v>20</v>
      </c>
      <c r="N121" s="313"/>
      <c r="O121" s="167"/>
      <c r="P121" s="167"/>
      <c r="Q121" s="314"/>
      <c r="R121" s="311"/>
      <c r="S121" s="166"/>
      <c r="T121" s="166"/>
      <c r="U121" s="315"/>
      <c r="V121" s="311"/>
      <c r="W121" s="166"/>
      <c r="X121" s="166"/>
      <c r="Y121" s="315"/>
      <c r="Z121" s="1157" t="s">
        <v>64</v>
      </c>
      <c r="AA121" s="890"/>
      <c r="AB121" s="882"/>
      <c r="AC121" s="878"/>
    </row>
    <row r="122" spans="1:29" ht="24.75" customHeight="1" thickBot="1">
      <c r="A122" s="1188"/>
      <c r="B122" s="858"/>
      <c r="C122" s="1181"/>
      <c r="D122" s="1189"/>
      <c r="E122" s="858"/>
      <c r="F122" s="858"/>
      <c r="G122" s="858"/>
      <c r="H122" s="858"/>
      <c r="I122" s="56" t="s">
        <v>11</v>
      </c>
      <c r="J122" s="569">
        <f>J121</f>
        <v>20</v>
      </c>
      <c r="K122" s="352"/>
      <c r="L122" s="352"/>
      <c r="M122" s="392">
        <f>M121</f>
        <v>20</v>
      </c>
      <c r="N122" s="569"/>
      <c r="O122" s="352"/>
      <c r="P122" s="352"/>
      <c r="Q122" s="392"/>
      <c r="R122" s="569"/>
      <c r="S122" s="352"/>
      <c r="T122" s="352"/>
      <c r="U122" s="392"/>
      <c r="V122" s="569"/>
      <c r="W122" s="352"/>
      <c r="X122" s="352"/>
      <c r="Y122" s="392"/>
      <c r="Z122" s="1158"/>
      <c r="AA122" s="1167"/>
      <c r="AB122" s="1159"/>
      <c r="AC122" s="1168"/>
    </row>
    <row r="123" spans="1:29" ht="16.5" customHeight="1" thickBot="1">
      <c r="A123" s="894" t="s">
        <v>18</v>
      </c>
      <c r="B123" s="1182" t="s">
        <v>44</v>
      </c>
      <c r="C123" s="1180" t="s">
        <v>46</v>
      </c>
      <c r="D123" s="1140" t="s">
        <v>71</v>
      </c>
      <c r="E123" s="1166" t="s">
        <v>18</v>
      </c>
      <c r="F123" s="1147"/>
      <c r="G123" s="1152" t="s">
        <v>21</v>
      </c>
      <c r="H123" s="1152" t="s">
        <v>21</v>
      </c>
      <c r="I123" s="59" t="s">
        <v>31</v>
      </c>
      <c r="J123" s="454"/>
      <c r="K123" s="320"/>
      <c r="L123" s="320"/>
      <c r="M123" s="455"/>
      <c r="N123" s="214">
        <v>12</v>
      </c>
      <c r="O123" s="139"/>
      <c r="P123" s="321"/>
      <c r="Q123" s="322">
        <v>12</v>
      </c>
      <c r="R123" s="323"/>
      <c r="S123" s="324"/>
      <c r="T123" s="325"/>
      <c r="U123" s="326"/>
      <c r="V123" s="327"/>
      <c r="W123" s="320"/>
      <c r="X123" s="320"/>
      <c r="Y123" s="328"/>
      <c r="Z123" s="1202" t="s">
        <v>73</v>
      </c>
      <c r="AA123" s="1153">
        <v>1</v>
      </c>
      <c r="AB123" s="1028"/>
      <c r="AC123" s="879"/>
    </row>
    <row r="124" spans="1:29" ht="14.25" customHeight="1" thickBot="1">
      <c r="A124" s="1063"/>
      <c r="B124" s="1182"/>
      <c r="C124" s="1180"/>
      <c r="D124" s="1140"/>
      <c r="E124" s="1166"/>
      <c r="F124" s="1147"/>
      <c r="G124" s="858"/>
      <c r="H124" s="858"/>
      <c r="I124" s="60" t="s">
        <v>22</v>
      </c>
      <c r="J124" s="316"/>
      <c r="K124" s="317"/>
      <c r="L124" s="317"/>
      <c r="M124" s="456"/>
      <c r="N124" s="218"/>
      <c r="O124" s="219"/>
      <c r="P124" s="329"/>
      <c r="Q124" s="330"/>
      <c r="R124" s="331"/>
      <c r="S124" s="332"/>
      <c r="T124" s="333"/>
      <c r="U124" s="334"/>
      <c r="V124" s="316"/>
      <c r="W124" s="317"/>
      <c r="X124" s="317"/>
      <c r="Y124" s="318"/>
      <c r="Z124" s="1199"/>
      <c r="AA124" s="1014"/>
      <c r="AB124" s="1016"/>
      <c r="AC124" s="988"/>
    </row>
    <row r="125" spans="1:29" ht="14.25" customHeight="1" thickBot="1">
      <c r="A125" s="1063"/>
      <c r="B125" s="1182"/>
      <c r="C125" s="1180"/>
      <c r="D125" s="1140"/>
      <c r="E125" s="1166"/>
      <c r="F125" s="1147"/>
      <c r="G125" s="858"/>
      <c r="H125" s="858"/>
      <c r="I125" s="61" t="s">
        <v>30</v>
      </c>
      <c r="J125" s="335"/>
      <c r="K125" s="336"/>
      <c r="L125" s="336"/>
      <c r="M125" s="457"/>
      <c r="N125" s="241">
        <v>67.900000000000006</v>
      </c>
      <c r="O125" s="337"/>
      <c r="P125" s="337"/>
      <c r="Q125" s="338">
        <v>67.900000000000006</v>
      </c>
      <c r="R125" s="339"/>
      <c r="S125" s="340"/>
      <c r="T125" s="341"/>
      <c r="U125" s="342"/>
      <c r="V125" s="335"/>
      <c r="W125" s="336"/>
      <c r="X125" s="336"/>
      <c r="Y125" s="343"/>
      <c r="Z125" s="1199" t="s">
        <v>64</v>
      </c>
      <c r="AA125" s="1014">
        <v>1</v>
      </c>
      <c r="AB125" s="1016"/>
      <c r="AC125" s="988"/>
    </row>
    <row r="126" spans="1:29" ht="13.5" customHeight="1" thickBot="1">
      <c r="A126" s="958"/>
      <c r="B126" s="1182"/>
      <c r="C126" s="1180"/>
      <c r="D126" s="1140"/>
      <c r="E126" s="1166"/>
      <c r="F126" s="1147"/>
      <c r="G126" s="858"/>
      <c r="H126" s="858"/>
      <c r="I126" s="67" t="s">
        <v>11</v>
      </c>
      <c r="J126" s="568"/>
      <c r="K126" s="352"/>
      <c r="L126" s="352"/>
      <c r="M126" s="571"/>
      <c r="N126" s="568">
        <f>SUM(N123:N125)</f>
        <v>79.900000000000006</v>
      </c>
      <c r="O126" s="352"/>
      <c r="P126" s="352"/>
      <c r="Q126" s="571">
        <f>SUM(Q123:Q125)</f>
        <v>79.900000000000006</v>
      </c>
      <c r="R126" s="568"/>
      <c r="S126" s="352"/>
      <c r="T126" s="352"/>
      <c r="U126" s="571"/>
      <c r="V126" s="568"/>
      <c r="W126" s="352"/>
      <c r="X126" s="352"/>
      <c r="Y126" s="571"/>
      <c r="Z126" s="1200"/>
      <c r="AA126" s="832"/>
      <c r="AB126" s="1016"/>
      <c r="AC126" s="988"/>
    </row>
    <row r="127" spans="1:29" ht="18" customHeight="1" thickBot="1">
      <c r="A127" s="894" t="s">
        <v>18</v>
      </c>
      <c r="B127" s="1182" t="s">
        <v>44</v>
      </c>
      <c r="C127" s="1180" t="s">
        <v>48</v>
      </c>
      <c r="D127" s="1140" t="s">
        <v>215</v>
      </c>
      <c r="E127" s="1166" t="s">
        <v>18</v>
      </c>
      <c r="F127" s="1147"/>
      <c r="G127" s="1152" t="s">
        <v>21</v>
      </c>
      <c r="H127" s="1152" t="s">
        <v>21</v>
      </c>
      <c r="I127" s="62" t="s">
        <v>31</v>
      </c>
      <c r="J127" s="327"/>
      <c r="K127" s="344"/>
      <c r="L127" s="344"/>
      <c r="M127" s="345"/>
      <c r="N127" s="313">
        <v>13.4</v>
      </c>
      <c r="O127" s="167"/>
      <c r="P127" s="167"/>
      <c r="Q127" s="314">
        <v>13.4</v>
      </c>
      <c r="R127" s="311"/>
      <c r="S127" s="166"/>
      <c r="T127" s="166"/>
      <c r="U127" s="315"/>
      <c r="V127" s="327"/>
      <c r="W127" s="344"/>
      <c r="X127" s="344"/>
      <c r="Y127" s="345"/>
      <c r="Z127" s="1157" t="s">
        <v>75</v>
      </c>
      <c r="AA127" s="890">
        <v>2</v>
      </c>
      <c r="AB127" s="882"/>
      <c r="AC127" s="878"/>
    </row>
    <row r="128" spans="1:29" ht="16.5" customHeight="1" thickBot="1">
      <c r="A128" s="1187"/>
      <c r="B128" s="858"/>
      <c r="C128" s="1181"/>
      <c r="D128" s="1189"/>
      <c r="E128" s="858"/>
      <c r="F128" s="858"/>
      <c r="G128" s="858"/>
      <c r="H128" s="858"/>
      <c r="I128" s="61" t="s">
        <v>30</v>
      </c>
      <c r="J128" s="335"/>
      <c r="K128" s="336"/>
      <c r="L128" s="336"/>
      <c r="M128" s="457"/>
      <c r="N128" s="346">
        <v>75.599999999999994</v>
      </c>
      <c r="O128" s="347"/>
      <c r="P128" s="347"/>
      <c r="Q128" s="348">
        <v>75.599999999999994</v>
      </c>
      <c r="R128" s="349"/>
      <c r="S128" s="350"/>
      <c r="T128" s="350"/>
      <c r="U128" s="351"/>
      <c r="V128" s="335"/>
      <c r="W128" s="336"/>
      <c r="X128" s="336"/>
      <c r="Y128" s="343"/>
      <c r="Z128" s="1158"/>
      <c r="AA128" s="1014"/>
      <c r="AB128" s="1016"/>
      <c r="AC128" s="988"/>
    </row>
    <row r="129" spans="1:30" ht="15.75" customHeight="1" thickBot="1">
      <c r="A129" s="1188"/>
      <c r="B129" s="858"/>
      <c r="C129" s="1181"/>
      <c r="D129" s="1189"/>
      <c r="E129" s="858"/>
      <c r="F129" s="858"/>
      <c r="G129" s="858"/>
      <c r="H129" s="858"/>
      <c r="I129" s="63" t="s">
        <v>11</v>
      </c>
      <c r="J129" s="569"/>
      <c r="K129" s="352"/>
      <c r="L129" s="352"/>
      <c r="M129" s="392"/>
      <c r="N129" s="569">
        <f>SUM(N127:N128)</f>
        <v>89</v>
      </c>
      <c r="O129" s="352"/>
      <c r="P129" s="352"/>
      <c r="Q129" s="392">
        <f>SUM(Q127:Q128)</f>
        <v>89</v>
      </c>
      <c r="R129" s="569"/>
      <c r="S129" s="352"/>
      <c r="T129" s="352"/>
      <c r="U129" s="392"/>
      <c r="V129" s="569"/>
      <c r="W129" s="352"/>
      <c r="X129" s="352"/>
      <c r="Y129" s="392"/>
      <c r="Z129" s="1158"/>
      <c r="AA129" s="1167"/>
      <c r="AB129" s="1159"/>
      <c r="AC129" s="1168"/>
    </row>
    <row r="130" spans="1:30" ht="21" customHeight="1" thickBot="1">
      <c r="A130" s="1171" t="s">
        <v>18</v>
      </c>
      <c r="B130" s="1169" t="s">
        <v>44</v>
      </c>
      <c r="C130" s="1170" t="s">
        <v>192</v>
      </c>
      <c r="D130" s="1144" t="s">
        <v>72</v>
      </c>
      <c r="E130" s="1190" t="s">
        <v>18</v>
      </c>
      <c r="F130" s="1190"/>
      <c r="G130" s="1201" t="s">
        <v>21</v>
      </c>
      <c r="H130" s="1201" t="s">
        <v>21</v>
      </c>
      <c r="I130" s="58" t="s">
        <v>31</v>
      </c>
      <c r="J130" s="311"/>
      <c r="K130" s="166"/>
      <c r="L130" s="166"/>
      <c r="M130" s="315"/>
      <c r="N130" s="577">
        <v>2.8</v>
      </c>
      <c r="O130" s="167"/>
      <c r="P130" s="167"/>
      <c r="Q130" s="314">
        <v>2.8</v>
      </c>
      <c r="R130" s="311"/>
      <c r="S130" s="166"/>
      <c r="T130" s="166"/>
      <c r="U130" s="315"/>
      <c r="V130" s="311"/>
      <c r="W130" s="166"/>
      <c r="X130" s="166"/>
      <c r="Y130" s="312"/>
      <c r="Z130" s="1191" t="s">
        <v>74</v>
      </c>
      <c r="AA130" s="1176">
        <v>1</v>
      </c>
      <c r="AB130" s="1178"/>
      <c r="AC130" s="1160"/>
    </row>
    <row r="131" spans="1:30" ht="15.75" customHeight="1" thickBot="1">
      <c r="A131" s="1171"/>
      <c r="B131" s="1169"/>
      <c r="C131" s="1170"/>
      <c r="D131" s="1145"/>
      <c r="E131" s="1190"/>
      <c r="F131" s="1190"/>
      <c r="G131" s="1201"/>
      <c r="H131" s="1201"/>
      <c r="I131" s="60" t="s">
        <v>30</v>
      </c>
      <c r="J131" s="172"/>
      <c r="K131" s="168"/>
      <c r="L131" s="168"/>
      <c r="M131" s="572"/>
      <c r="N131" s="469">
        <v>16</v>
      </c>
      <c r="O131" s="169"/>
      <c r="P131" s="169"/>
      <c r="Q131" s="574">
        <v>16</v>
      </c>
      <c r="R131" s="172"/>
      <c r="S131" s="168"/>
      <c r="T131" s="168"/>
      <c r="U131" s="572"/>
      <c r="V131" s="172"/>
      <c r="W131" s="168"/>
      <c r="X131" s="168"/>
      <c r="Y131" s="173"/>
      <c r="Z131" s="1192"/>
      <c r="AA131" s="1197"/>
      <c r="AB131" s="1206"/>
      <c r="AC131" s="1203"/>
    </row>
    <row r="132" spans="1:30" ht="15.75" customHeight="1" thickBot="1">
      <c r="A132" s="1171"/>
      <c r="B132" s="1169"/>
      <c r="C132" s="1170"/>
      <c r="D132" s="1146"/>
      <c r="E132" s="1190"/>
      <c r="F132" s="1190"/>
      <c r="G132" s="1201"/>
      <c r="H132" s="1201"/>
      <c r="I132" s="56" t="s">
        <v>11</v>
      </c>
      <c r="J132" s="319"/>
      <c r="K132" s="352"/>
      <c r="L132" s="352"/>
      <c r="M132" s="411"/>
      <c r="N132" s="319">
        <f>SUM(N130:N131)</f>
        <v>18.8</v>
      </c>
      <c r="O132" s="352"/>
      <c r="P132" s="352"/>
      <c r="Q132" s="411">
        <f>SUM(Q130:Q131)</f>
        <v>18.8</v>
      </c>
      <c r="R132" s="319"/>
      <c r="S132" s="352"/>
      <c r="T132" s="352"/>
      <c r="U132" s="411"/>
      <c r="V132" s="319"/>
      <c r="W132" s="352"/>
      <c r="X132" s="352"/>
      <c r="Y132" s="393"/>
      <c r="Z132" s="1193"/>
      <c r="AA132" s="1198"/>
      <c r="AB132" s="1209"/>
      <c r="AC132" s="1204"/>
    </row>
    <row r="133" spans="1:30" ht="18.75" customHeight="1" thickBot="1">
      <c r="A133" s="1171" t="s">
        <v>18</v>
      </c>
      <c r="B133" s="1169" t="s">
        <v>44</v>
      </c>
      <c r="C133" s="1170" t="s">
        <v>193</v>
      </c>
      <c r="D133" s="1141" t="s">
        <v>216</v>
      </c>
      <c r="E133" s="1190" t="s">
        <v>18</v>
      </c>
      <c r="F133" s="1190"/>
      <c r="G133" s="1201" t="s">
        <v>21</v>
      </c>
      <c r="H133" s="1201" t="s">
        <v>21</v>
      </c>
      <c r="I133" s="59" t="s">
        <v>31</v>
      </c>
      <c r="J133" s="576"/>
      <c r="K133" s="353"/>
      <c r="L133" s="353"/>
      <c r="M133" s="573"/>
      <c r="N133" s="578">
        <v>8.9</v>
      </c>
      <c r="O133" s="354"/>
      <c r="P133" s="354"/>
      <c r="Q133" s="575">
        <v>8.9</v>
      </c>
      <c r="R133" s="576"/>
      <c r="S133" s="353"/>
      <c r="T133" s="353"/>
      <c r="U133" s="573"/>
      <c r="V133" s="576"/>
      <c r="W133" s="353"/>
      <c r="X133" s="353"/>
      <c r="Y133" s="579"/>
      <c r="Z133" s="1194" t="s">
        <v>75</v>
      </c>
      <c r="AA133" s="1176">
        <v>1</v>
      </c>
      <c r="AB133" s="1178"/>
      <c r="AC133" s="1160"/>
    </row>
    <row r="134" spans="1:30" ht="15.75" customHeight="1" thickBot="1">
      <c r="A134" s="1171"/>
      <c r="B134" s="1169"/>
      <c r="C134" s="1170"/>
      <c r="D134" s="1142"/>
      <c r="E134" s="1190"/>
      <c r="F134" s="1190"/>
      <c r="G134" s="1201"/>
      <c r="H134" s="1201"/>
      <c r="I134" s="60" t="s">
        <v>30</v>
      </c>
      <c r="J134" s="172"/>
      <c r="K134" s="168"/>
      <c r="L134" s="168"/>
      <c r="M134" s="572"/>
      <c r="N134" s="469">
        <v>50.6</v>
      </c>
      <c r="O134" s="169"/>
      <c r="P134" s="169"/>
      <c r="Q134" s="574">
        <v>50.6</v>
      </c>
      <c r="R134" s="172"/>
      <c r="S134" s="168"/>
      <c r="T134" s="168"/>
      <c r="U134" s="572"/>
      <c r="V134" s="172"/>
      <c r="W134" s="168"/>
      <c r="X134" s="168"/>
      <c r="Y134" s="173"/>
      <c r="Z134" s="1195"/>
      <c r="AA134" s="1197"/>
      <c r="AB134" s="1206"/>
      <c r="AC134" s="1203"/>
    </row>
    <row r="135" spans="1:30" ht="15.75" customHeight="1" thickBot="1">
      <c r="A135" s="1171"/>
      <c r="B135" s="1169"/>
      <c r="C135" s="1170"/>
      <c r="D135" s="1143"/>
      <c r="E135" s="1190"/>
      <c r="F135" s="1190"/>
      <c r="G135" s="1201"/>
      <c r="H135" s="1201"/>
      <c r="I135" s="63" t="s">
        <v>11</v>
      </c>
      <c r="J135" s="319"/>
      <c r="K135" s="352"/>
      <c r="L135" s="352"/>
      <c r="M135" s="411"/>
      <c r="N135" s="319">
        <f>SUM(N133:N134)</f>
        <v>59.5</v>
      </c>
      <c r="O135" s="352"/>
      <c r="P135" s="352"/>
      <c r="Q135" s="411">
        <f>SUM(Q133:Q134)</f>
        <v>59.5</v>
      </c>
      <c r="R135" s="319"/>
      <c r="S135" s="352"/>
      <c r="T135" s="352"/>
      <c r="U135" s="411"/>
      <c r="V135" s="319"/>
      <c r="W135" s="352"/>
      <c r="X135" s="352"/>
      <c r="Y135" s="393"/>
      <c r="Z135" s="1196"/>
      <c r="AA135" s="1205"/>
      <c r="AB135" s="1207"/>
      <c r="AC135" s="1208"/>
    </row>
    <row r="136" spans="1:30" ht="18" customHeight="1" thickBot="1">
      <c r="A136" s="1183" t="s">
        <v>18</v>
      </c>
      <c r="B136" s="855" t="s">
        <v>44</v>
      </c>
      <c r="C136" s="857" t="s">
        <v>56</v>
      </c>
      <c r="D136" s="1165" t="s">
        <v>78</v>
      </c>
      <c r="E136" s="1166" t="s">
        <v>18</v>
      </c>
      <c r="F136" s="1147"/>
      <c r="G136" s="1151" t="s">
        <v>21</v>
      </c>
      <c r="H136" s="1151" t="s">
        <v>21</v>
      </c>
      <c r="I136" s="64" t="s">
        <v>31</v>
      </c>
      <c r="J136" s="311"/>
      <c r="K136" s="166"/>
      <c r="L136" s="166"/>
      <c r="M136" s="312"/>
      <c r="N136" s="313">
        <v>7.7</v>
      </c>
      <c r="O136" s="167"/>
      <c r="P136" s="167"/>
      <c r="Q136" s="314">
        <v>7.7</v>
      </c>
      <c r="R136" s="355">
        <v>7.8</v>
      </c>
      <c r="S136" s="356"/>
      <c r="T136" s="356"/>
      <c r="U136" s="358">
        <v>7.8</v>
      </c>
      <c r="V136" s="355"/>
      <c r="W136" s="356"/>
      <c r="X136" s="356"/>
      <c r="Y136" s="357"/>
      <c r="Z136" s="1174" t="s">
        <v>74</v>
      </c>
      <c r="AA136" s="1176"/>
      <c r="AB136" s="1178">
        <v>5</v>
      </c>
      <c r="AC136" s="1160"/>
    </row>
    <row r="137" spans="1:30" ht="18" customHeight="1" thickBot="1">
      <c r="A137" s="1184"/>
      <c r="B137" s="1185"/>
      <c r="C137" s="1186"/>
      <c r="D137" s="1165"/>
      <c r="E137" s="1150"/>
      <c r="F137" s="1150"/>
      <c r="G137" s="1151"/>
      <c r="H137" s="1151"/>
      <c r="I137" s="65" t="s">
        <v>30</v>
      </c>
      <c r="J137" s="335"/>
      <c r="K137" s="336"/>
      <c r="L137" s="336"/>
      <c r="M137" s="457"/>
      <c r="N137" s="346">
        <v>44</v>
      </c>
      <c r="O137" s="347"/>
      <c r="P137" s="347"/>
      <c r="Q137" s="348">
        <v>44</v>
      </c>
      <c r="R137" s="360">
        <v>43.7</v>
      </c>
      <c r="S137" s="361"/>
      <c r="T137" s="361"/>
      <c r="U137" s="362">
        <v>43.7</v>
      </c>
      <c r="V137" s="360"/>
      <c r="W137" s="361"/>
      <c r="X137" s="361"/>
      <c r="Y137" s="363"/>
      <c r="Z137" s="1175"/>
      <c r="AA137" s="1177"/>
      <c r="AB137" s="1179"/>
      <c r="AC137" s="1161"/>
    </row>
    <row r="138" spans="1:30" ht="15.75" thickBot="1">
      <c r="A138" s="1184"/>
      <c r="B138" s="1185"/>
      <c r="C138" s="1186"/>
      <c r="D138" s="1165"/>
      <c r="E138" s="1150"/>
      <c r="F138" s="1150"/>
      <c r="G138" s="1151"/>
      <c r="H138" s="1151"/>
      <c r="I138" s="66" t="s">
        <v>11</v>
      </c>
      <c r="J138" s="569"/>
      <c r="K138" s="352"/>
      <c r="L138" s="352"/>
      <c r="M138" s="392"/>
      <c r="N138" s="569">
        <f>SUM(N136:N137)</f>
        <v>51.7</v>
      </c>
      <c r="O138" s="352"/>
      <c r="P138" s="352"/>
      <c r="Q138" s="392">
        <f>SUM(Q136:Q137)</f>
        <v>51.7</v>
      </c>
      <c r="R138" s="569">
        <f>SUM(R136:R137)</f>
        <v>51.5</v>
      </c>
      <c r="S138" s="352"/>
      <c r="T138" s="352"/>
      <c r="U138" s="392">
        <f>SUM(U136:U137)</f>
        <v>51.5</v>
      </c>
      <c r="V138" s="569"/>
      <c r="W138" s="352"/>
      <c r="X138" s="352"/>
      <c r="Y138" s="392"/>
      <c r="Z138" s="1175"/>
      <c r="AA138" s="1177"/>
      <c r="AB138" s="1179"/>
      <c r="AC138" s="1162"/>
    </row>
    <row r="139" spans="1:30" ht="15.75" thickBot="1">
      <c r="A139" s="41" t="s">
        <v>18</v>
      </c>
      <c r="B139" s="673" t="s">
        <v>44</v>
      </c>
      <c r="C139" s="1163" t="s">
        <v>24</v>
      </c>
      <c r="D139" s="980"/>
      <c r="E139" s="980"/>
      <c r="F139" s="980"/>
      <c r="G139" s="980"/>
      <c r="H139" s="980"/>
      <c r="I139" s="1164"/>
      <c r="J139" s="162">
        <f>SUM(J106,J109,J112,J114,J117,J120,J122,J126,J129,J132,J135,J138)</f>
        <v>244</v>
      </c>
      <c r="K139" s="505"/>
      <c r="L139" s="505"/>
      <c r="M139" s="504">
        <f>SUM(M106,M109,M112,M114,M117,M120,M122,M126,M129,M132,M135,M138)</f>
        <v>244</v>
      </c>
      <c r="N139" s="162">
        <f>SUM(N106,N109,N112,N114,N117,N120,N122,N126,N129,N132,N135,N138)</f>
        <v>449.8</v>
      </c>
      <c r="O139" s="505"/>
      <c r="P139" s="505"/>
      <c r="Q139" s="504">
        <f>SUM(Q106,Q109,Q112,Q114,Q117,Q120,Q122,Q126,Q129,Q132,Q135,Q138)</f>
        <v>449.8</v>
      </c>
      <c r="R139" s="162">
        <f>SUM(R106,R109,R112,R114,R117,R120,R122,R126,R129,R132,R135,R138)</f>
        <v>101.5</v>
      </c>
      <c r="S139" s="505"/>
      <c r="T139" s="505"/>
      <c r="U139" s="504">
        <f>SUM(U106,U109,U112,U114,U117,U120,U122,U126,U129,U132,U135,U138)</f>
        <v>101.5</v>
      </c>
      <c r="V139" s="162">
        <f>SUM(V106,V109,V112,V114,V117,V120,V122,V126,V129,V132,V135,V138)</f>
        <v>30</v>
      </c>
      <c r="W139" s="505"/>
      <c r="X139" s="505"/>
      <c r="Y139" s="504">
        <f>SUM(Y106,Y109,Y112,Y114,Y117,Y120,Y122,Y126,Y129,Y132,Y135,Y138)</f>
        <v>30</v>
      </c>
      <c r="Z139" s="885"/>
      <c r="AA139" s="1172"/>
      <c r="AB139" s="1172"/>
      <c r="AC139" s="1173"/>
    </row>
    <row r="140" spans="1:30" ht="15.75" thickBot="1">
      <c r="A140" s="41" t="s">
        <v>18</v>
      </c>
      <c r="B140" s="1309" t="s">
        <v>96</v>
      </c>
      <c r="C140" s="1310"/>
      <c r="D140" s="1310"/>
      <c r="E140" s="1310"/>
      <c r="F140" s="1310"/>
      <c r="G140" s="1310"/>
      <c r="H140" s="1310"/>
      <c r="I140" s="1311"/>
      <c r="J140" s="364">
        <f>SUM(J14+J20+J30+J50+J61+J103+J139)</f>
        <v>8795</v>
      </c>
      <c r="K140" s="581">
        <f>SUM(K14+K20+K30+K50+K61+K103+K139)</f>
        <v>271.39999999999998</v>
      </c>
      <c r="L140" s="581"/>
      <c r="M140" s="580">
        <f>SUM(M14+M20+M30+M50+M61+M103+M139)</f>
        <v>8523.6</v>
      </c>
      <c r="N140" s="364">
        <f>SUM(N14+N20+N30+N50+N61+N103+N139)</f>
        <v>9130.6</v>
      </c>
      <c r="O140" s="364">
        <f t="shared" ref="O140:Y140" si="4">SUM(O14+O20+O30+O50+O61+O103+O139)</f>
        <v>498.7</v>
      </c>
      <c r="P140" s="364"/>
      <c r="Q140" s="364">
        <f t="shared" si="4"/>
        <v>8631.9</v>
      </c>
      <c r="R140" s="364">
        <f>SUM(R14+R20+R30+R50+R61+R103+R139)</f>
        <v>4804.5</v>
      </c>
      <c r="S140" s="581">
        <f t="shared" si="4"/>
        <v>178</v>
      </c>
      <c r="T140" s="581"/>
      <c r="U140" s="580">
        <f t="shared" si="4"/>
        <v>4626.5</v>
      </c>
      <c r="V140" s="364">
        <f>SUM(V14+V20+V30+V50+V61+V103+V139)</f>
        <v>1640</v>
      </c>
      <c r="W140" s="581">
        <f t="shared" si="4"/>
        <v>58</v>
      </c>
      <c r="X140" s="581"/>
      <c r="Y140" s="580">
        <f t="shared" si="4"/>
        <v>1582</v>
      </c>
      <c r="Z140" s="78"/>
      <c r="AA140" s="79"/>
      <c r="AB140" s="79"/>
      <c r="AC140" s="80"/>
    </row>
    <row r="141" spans="1:30" s="4" customFormat="1" ht="15.75" thickBot="1">
      <c r="A141" s="41" t="s">
        <v>23</v>
      </c>
      <c r="B141" s="1320" t="s">
        <v>106</v>
      </c>
      <c r="C141" s="1321"/>
      <c r="D141" s="1321"/>
      <c r="E141" s="1321"/>
      <c r="F141" s="1321"/>
      <c r="G141" s="1321"/>
      <c r="H141" s="1321"/>
      <c r="I141" s="1321"/>
      <c r="J141" s="1321"/>
      <c r="K141" s="1321"/>
      <c r="L141" s="1321"/>
      <c r="M141" s="1321"/>
      <c r="N141" s="1321"/>
      <c r="O141" s="1321"/>
      <c r="P141" s="1321"/>
      <c r="Q141" s="1321"/>
      <c r="R141" s="1321"/>
      <c r="S141" s="1321"/>
      <c r="T141" s="1321"/>
      <c r="U141" s="1321"/>
      <c r="V141" s="1321"/>
      <c r="W141" s="1321"/>
      <c r="X141" s="1321"/>
      <c r="Y141" s="1321"/>
      <c r="Z141" s="1321"/>
      <c r="AA141" s="1321"/>
      <c r="AB141" s="1321"/>
      <c r="AC141" s="1322"/>
      <c r="AD141" s="2"/>
    </row>
    <row r="142" spans="1:30" s="4" customFormat="1" ht="15.75" thickBot="1">
      <c r="A142" s="41" t="s">
        <v>23</v>
      </c>
      <c r="B142" s="82" t="s">
        <v>18</v>
      </c>
      <c r="C142" s="1323" t="s">
        <v>107</v>
      </c>
      <c r="D142" s="1324"/>
      <c r="E142" s="1324"/>
      <c r="F142" s="1324"/>
      <c r="G142" s="1324"/>
      <c r="H142" s="1324"/>
      <c r="I142" s="1324"/>
      <c r="J142" s="1324"/>
      <c r="K142" s="1324"/>
      <c r="L142" s="1324"/>
      <c r="M142" s="1324"/>
      <c r="N142" s="1324"/>
      <c r="O142" s="1324"/>
      <c r="P142" s="1324"/>
      <c r="Q142" s="1324"/>
      <c r="R142" s="1324"/>
      <c r="S142" s="1324"/>
      <c r="T142" s="1324"/>
      <c r="U142" s="1324"/>
      <c r="V142" s="1324"/>
      <c r="W142" s="1324"/>
      <c r="X142" s="1324"/>
      <c r="Y142" s="1324"/>
      <c r="Z142" s="1324"/>
      <c r="AA142" s="1324"/>
      <c r="AB142" s="1324"/>
      <c r="AC142" s="1325"/>
      <c r="AD142" s="2"/>
    </row>
    <row r="143" spans="1:30" s="4" customFormat="1" ht="27" customHeight="1" thickBot="1">
      <c r="A143" s="845" t="s">
        <v>23</v>
      </c>
      <c r="B143" s="855" t="s">
        <v>18</v>
      </c>
      <c r="C143" s="857" t="s">
        <v>18</v>
      </c>
      <c r="D143" s="859" t="s">
        <v>221</v>
      </c>
      <c r="E143" s="864" t="s">
        <v>28</v>
      </c>
      <c r="F143" s="857"/>
      <c r="G143" s="1107" t="s">
        <v>21</v>
      </c>
      <c r="H143" s="1107" t="s">
        <v>21</v>
      </c>
      <c r="I143" s="583" t="s">
        <v>31</v>
      </c>
      <c r="J143" s="166"/>
      <c r="K143" s="166"/>
      <c r="L143" s="166"/>
      <c r="M143" s="315"/>
      <c r="N143" s="577">
        <v>100</v>
      </c>
      <c r="O143" s="167"/>
      <c r="P143" s="167"/>
      <c r="Q143" s="314">
        <v>100</v>
      </c>
      <c r="R143" s="311"/>
      <c r="S143" s="166"/>
      <c r="T143" s="166"/>
      <c r="U143" s="315"/>
      <c r="V143" s="311"/>
      <c r="W143" s="166"/>
      <c r="X143" s="166"/>
      <c r="Y143" s="312"/>
      <c r="Z143" s="1099" t="s">
        <v>242</v>
      </c>
      <c r="AA143" s="1101">
        <v>1</v>
      </c>
      <c r="AB143" s="1105"/>
      <c r="AC143" s="1121"/>
      <c r="AD143" s="2"/>
    </row>
    <row r="144" spans="1:30" s="4" customFormat="1" ht="32.25" customHeight="1" thickBot="1">
      <c r="A144" s="846"/>
      <c r="B144" s="856"/>
      <c r="C144" s="858"/>
      <c r="D144" s="1132"/>
      <c r="E144" s="865"/>
      <c r="F144" s="858"/>
      <c r="G144" s="1108"/>
      <c r="H144" s="1108"/>
      <c r="I144" s="584" t="s">
        <v>30</v>
      </c>
      <c r="J144" s="168"/>
      <c r="K144" s="168"/>
      <c r="L144" s="168"/>
      <c r="M144" s="572"/>
      <c r="N144" s="469"/>
      <c r="O144" s="169"/>
      <c r="P144" s="169"/>
      <c r="Q144" s="574"/>
      <c r="R144" s="172">
        <v>1000</v>
      </c>
      <c r="S144" s="168"/>
      <c r="T144" s="168"/>
      <c r="U144" s="572">
        <v>1000</v>
      </c>
      <c r="V144" s="172">
        <v>1000</v>
      </c>
      <c r="W144" s="168"/>
      <c r="X144" s="168"/>
      <c r="Y144" s="173">
        <v>1000</v>
      </c>
      <c r="Z144" s="1373"/>
      <c r="AA144" s="1102"/>
      <c r="AB144" s="1220"/>
      <c r="AC144" s="1219"/>
      <c r="AD144" s="2"/>
    </row>
    <row r="145" spans="1:30" s="4" customFormat="1" ht="33" customHeight="1" thickBot="1">
      <c r="A145" s="846"/>
      <c r="B145" s="856"/>
      <c r="C145" s="858"/>
      <c r="D145" s="1132"/>
      <c r="E145" s="865"/>
      <c r="F145" s="858"/>
      <c r="G145" s="1108"/>
      <c r="H145" s="1108"/>
      <c r="I145" s="585" t="s">
        <v>11</v>
      </c>
      <c r="J145" s="352"/>
      <c r="K145" s="352"/>
      <c r="L145" s="352"/>
      <c r="M145" s="411"/>
      <c r="N145" s="319">
        <f>SUM(N143+N144)</f>
        <v>100</v>
      </c>
      <c r="O145" s="352"/>
      <c r="P145" s="352"/>
      <c r="Q145" s="411">
        <f>SUM(Q143+Q144)</f>
        <v>100</v>
      </c>
      <c r="R145" s="319">
        <f>SUM(R143:R144)</f>
        <v>1000</v>
      </c>
      <c r="S145" s="352"/>
      <c r="T145" s="352"/>
      <c r="U145" s="411">
        <f>SUM(U143:U144)</f>
        <v>1000</v>
      </c>
      <c r="V145" s="319">
        <f>SUM(V143:V144)</f>
        <v>1000</v>
      </c>
      <c r="W145" s="411"/>
      <c r="X145" s="411"/>
      <c r="Y145" s="393">
        <f>SUM(Y143:Y144)</f>
        <v>1000</v>
      </c>
      <c r="Z145" s="591" t="s">
        <v>243</v>
      </c>
      <c r="AA145" s="592"/>
      <c r="AB145" s="595">
        <v>5</v>
      </c>
      <c r="AC145" s="674">
        <v>6</v>
      </c>
      <c r="AD145" s="2"/>
    </row>
    <row r="146" spans="1:30" s="4" customFormat="1" ht="27" customHeight="1" thickBot="1">
      <c r="A146" s="845" t="s">
        <v>23</v>
      </c>
      <c r="B146" s="855" t="s">
        <v>18</v>
      </c>
      <c r="C146" s="857" t="s">
        <v>23</v>
      </c>
      <c r="D146" s="859" t="s">
        <v>108</v>
      </c>
      <c r="E146" s="864" t="s">
        <v>44</v>
      </c>
      <c r="F146" s="857"/>
      <c r="G146" s="1107" t="s">
        <v>21</v>
      </c>
      <c r="H146" s="1107" t="s">
        <v>21</v>
      </c>
      <c r="I146" s="583" t="s">
        <v>22</v>
      </c>
      <c r="J146" s="166"/>
      <c r="K146" s="166"/>
      <c r="L146" s="166"/>
      <c r="M146" s="315"/>
      <c r="N146" s="577"/>
      <c r="O146" s="167"/>
      <c r="P146" s="167"/>
      <c r="Q146" s="314"/>
      <c r="R146" s="311">
        <v>30</v>
      </c>
      <c r="S146" s="166"/>
      <c r="T146" s="166"/>
      <c r="U146" s="315">
        <v>30</v>
      </c>
      <c r="V146" s="311">
        <v>30</v>
      </c>
      <c r="W146" s="166"/>
      <c r="X146" s="166"/>
      <c r="Y146" s="173">
        <v>30</v>
      </c>
      <c r="Z146" s="1099" t="s">
        <v>244</v>
      </c>
      <c r="AA146" s="1101"/>
      <c r="AB146" s="1105">
        <v>150</v>
      </c>
      <c r="AC146" s="1121">
        <v>150</v>
      </c>
      <c r="AD146" s="2"/>
    </row>
    <row r="147" spans="1:30" s="4" customFormat="1" ht="28.5" customHeight="1" thickBot="1">
      <c r="A147" s="846"/>
      <c r="B147" s="856"/>
      <c r="C147" s="858"/>
      <c r="D147" s="1132"/>
      <c r="E147" s="865"/>
      <c r="F147" s="858"/>
      <c r="G147" s="1108"/>
      <c r="H147" s="1108"/>
      <c r="I147" s="585" t="s">
        <v>11</v>
      </c>
      <c r="J147" s="352"/>
      <c r="K147" s="352"/>
      <c r="L147" s="352"/>
      <c r="M147" s="411"/>
      <c r="N147" s="319"/>
      <c r="O147" s="352"/>
      <c r="P147" s="352"/>
      <c r="Q147" s="411"/>
      <c r="R147" s="319">
        <f>R146</f>
        <v>30</v>
      </c>
      <c r="S147" s="352"/>
      <c r="T147" s="352"/>
      <c r="U147" s="411">
        <f>U146</f>
        <v>30</v>
      </c>
      <c r="V147" s="319">
        <f>V146</f>
        <v>30</v>
      </c>
      <c r="W147" s="352"/>
      <c r="X147" s="352"/>
      <c r="Y147" s="590">
        <f>Y146</f>
        <v>30</v>
      </c>
      <c r="Z147" s="1100"/>
      <c r="AA147" s="1102"/>
      <c r="AB147" s="1106"/>
      <c r="AC147" s="1122"/>
      <c r="AD147" s="2"/>
    </row>
    <row r="148" spans="1:30" s="4" customFormat="1" ht="28.5" customHeight="1" thickBot="1">
      <c r="A148" s="845" t="s">
        <v>23</v>
      </c>
      <c r="B148" s="855" t="s">
        <v>18</v>
      </c>
      <c r="C148" s="857" t="s">
        <v>28</v>
      </c>
      <c r="D148" s="859" t="s">
        <v>265</v>
      </c>
      <c r="E148" s="864" t="s">
        <v>28</v>
      </c>
      <c r="F148" s="857"/>
      <c r="G148" s="1107" t="s">
        <v>21</v>
      </c>
      <c r="H148" s="1107" t="s">
        <v>21</v>
      </c>
      <c r="I148" s="583" t="s">
        <v>31</v>
      </c>
      <c r="J148" s="166">
        <v>73.099999999999994</v>
      </c>
      <c r="K148" s="166"/>
      <c r="L148" s="166"/>
      <c r="M148" s="315">
        <v>73.099999999999994</v>
      </c>
      <c r="N148" s="577"/>
      <c r="O148" s="167"/>
      <c r="P148" s="167"/>
      <c r="Q148" s="314"/>
      <c r="R148" s="311"/>
      <c r="S148" s="166"/>
      <c r="T148" s="166"/>
      <c r="U148" s="315"/>
      <c r="V148" s="311"/>
      <c r="W148" s="166"/>
      <c r="X148" s="166"/>
      <c r="Y148" s="173"/>
      <c r="Z148" s="1125" t="s">
        <v>264</v>
      </c>
      <c r="AA148" s="1127"/>
      <c r="AB148" s="1113"/>
      <c r="AC148" s="1115">
        <v>7</v>
      </c>
      <c r="AD148" s="2"/>
    </row>
    <row r="149" spans="1:30" s="4" customFormat="1" ht="25.5" customHeight="1" thickBot="1">
      <c r="A149" s="846"/>
      <c r="B149" s="856"/>
      <c r="C149" s="858"/>
      <c r="D149" s="860"/>
      <c r="E149" s="865"/>
      <c r="F149" s="858"/>
      <c r="G149" s="1108"/>
      <c r="H149" s="1108"/>
      <c r="I149" s="584" t="s">
        <v>30</v>
      </c>
      <c r="J149" s="168"/>
      <c r="K149" s="168"/>
      <c r="L149" s="168"/>
      <c r="M149" s="572"/>
      <c r="N149" s="469"/>
      <c r="O149" s="169"/>
      <c r="P149" s="169"/>
      <c r="Q149" s="574"/>
      <c r="R149" s="172"/>
      <c r="S149" s="168"/>
      <c r="T149" s="168"/>
      <c r="U149" s="572"/>
      <c r="V149" s="172">
        <v>500</v>
      </c>
      <c r="W149" s="168"/>
      <c r="X149" s="168"/>
      <c r="Y149" s="173">
        <v>500</v>
      </c>
      <c r="Z149" s="1126"/>
      <c r="AA149" s="1128"/>
      <c r="AB149" s="1114"/>
      <c r="AC149" s="1116"/>
      <c r="AD149" s="2"/>
    </row>
    <row r="150" spans="1:30" s="4" customFormat="1" ht="24" customHeight="1" thickBot="1">
      <c r="A150" s="846"/>
      <c r="B150" s="856"/>
      <c r="C150" s="858"/>
      <c r="D150" s="860"/>
      <c r="E150" s="865"/>
      <c r="F150" s="858"/>
      <c r="G150" s="1108"/>
      <c r="H150" s="1108"/>
      <c r="I150" s="585" t="s">
        <v>11</v>
      </c>
      <c r="J150" s="352">
        <f>SUM(J148:J149)</f>
        <v>73.099999999999994</v>
      </c>
      <c r="K150" s="352"/>
      <c r="L150" s="352"/>
      <c r="M150" s="411">
        <f>SUM(M148:M149)</f>
        <v>73.099999999999994</v>
      </c>
      <c r="N150" s="319"/>
      <c r="O150" s="352"/>
      <c r="P150" s="352"/>
      <c r="Q150" s="411"/>
      <c r="R150" s="319"/>
      <c r="S150" s="352"/>
      <c r="T150" s="352"/>
      <c r="U150" s="411"/>
      <c r="V150" s="319">
        <f>SUM(V148:V149)</f>
        <v>500</v>
      </c>
      <c r="W150" s="352"/>
      <c r="X150" s="352"/>
      <c r="Y150" s="393">
        <f>SUM(Y148:Y149)</f>
        <v>500</v>
      </c>
      <c r="Z150" s="1120"/>
      <c r="AA150" s="1129"/>
      <c r="AB150" s="1031"/>
      <c r="AC150" s="1033"/>
      <c r="AD150" s="2"/>
    </row>
    <row r="151" spans="1:30" s="4" customFormat="1" ht="18" customHeight="1" thickBot="1">
      <c r="A151" s="845" t="s">
        <v>23</v>
      </c>
      <c r="B151" s="855" t="s">
        <v>18</v>
      </c>
      <c r="C151" s="857" t="s">
        <v>35</v>
      </c>
      <c r="D151" s="859" t="s">
        <v>109</v>
      </c>
      <c r="E151" s="864" t="s">
        <v>28</v>
      </c>
      <c r="F151" s="857"/>
      <c r="G151" s="1107" t="s">
        <v>21</v>
      </c>
      <c r="H151" s="1107" t="s">
        <v>21</v>
      </c>
      <c r="I151" s="583" t="s">
        <v>22</v>
      </c>
      <c r="J151" s="166">
        <v>666</v>
      </c>
      <c r="K151" s="166"/>
      <c r="L151" s="166"/>
      <c r="M151" s="315">
        <v>666</v>
      </c>
      <c r="N151" s="577"/>
      <c r="O151" s="167"/>
      <c r="P151" s="167"/>
      <c r="Q151" s="314"/>
      <c r="R151" s="311"/>
      <c r="S151" s="166"/>
      <c r="T151" s="166"/>
      <c r="U151" s="315"/>
      <c r="V151" s="311"/>
      <c r="W151" s="166"/>
      <c r="X151" s="166"/>
      <c r="Y151" s="579"/>
      <c r="Z151" s="1099" t="s">
        <v>266</v>
      </c>
      <c r="AA151" s="1101">
        <v>1</v>
      </c>
      <c r="AB151" s="1105"/>
      <c r="AC151" s="1121"/>
      <c r="AD151" s="2"/>
    </row>
    <row r="152" spans="1:30" s="4" customFormat="1" ht="15.75" customHeight="1" thickBot="1">
      <c r="A152" s="845"/>
      <c r="B152" s="855"/>
      <c r="C152" s="857"/>
      <c r="D152" s="859"/>
      <c r="E152" s="864"/>
      <c r="F152" s="857"/>
      <c r="G152" s="1107"/>
      <c r="H152" s="1107"/>
      <c r="I152" s="586" t="s">
        <v>31</v>
      </c>
      <c r="J152" s="470"/>
      <c r="K152" s="470"/>
      <c r="L152" s="470"/>
      <c r="M152" s="587"/>
      <c r="N152" s="588">
        <v>569</v>
      </c>
      <c r="O152" s="471"/>
      <c r="P152" s="471"/>
      <c r="Q152" s="589">
        <v>569</v>
      </c>
      <c r="R152" s="582"/>
      <c r="S152" s="470"/>
      <c r="T152" s="470"/>
      <c r="U152" s="587"/>
      <c r="V152" s="582"/>
      <c r="W152" s="470"/>
      <c r="X152" s="470"/>
      <c r="Y152" s="173"/>
      <c r="Z152" s="1099"/>
      <c r="AA152" s="1101"/>
      <c r="AB152" s="1105"/>
      <c r="AC152" s="1121"/>
      <c r="AD152" s="2"/>
    </row>
    <row r="153" spans="1:30" s="4" customFormat="1" ht="23.25" customHeight="1" thickBot="1">
      <c r="A153" s="846"/>
      <c r="B153" s="856"/>
      <c r="C153" s="858"/>
      <c r="D153" s="1132"/>
      <c r="E153" s="865"/>
      <c r="F153" s="858"/>
      <c r="G153" s="1108"/>
      <c r="H153" s="1108"/>
      <c r="I153" s="585" t="s">
        <v>11</v>
      </c>
      <c r="J153" s="352">
        <f>J151</f>
        <v>666</v>
      </c>
      <c r="K153" s="352"/>
      <c r="L153" s="352"/>
      <c r="M153" s="411">
        <f>M151</f>
        <v>666</v>
      </c>
      <c r="N153" s="319">
        <f>N152</f>
        <v>569</v>
      </c>
      <c r="O153" s="352"/>
      <c r="P153" s="352"/>
      <c r="Q153" s="411">
        <f>Q152</f>
        <v>569</v>
      </c>
      <c r="R153" s="319"/>
      <c r="S153" s="352"/>
      <c r="T153" s="352"/>
      <c r="U153" s="411"/>
      <c r="V153" s="319"/>
      <c r="W153" s="352"/>
      <c r="X153" s="352"/>
      <c r="Y153" s="590"/>
      <c r="Z153" s="1100"/>
      <c r="AA153" s="1102"/>
      <c r="AB153" s="1220"/>
      <c r="AC153" s="1219"/>
      <c r="AD153" s="2"/>
    </row>
    <row r="154" spans="1:30" s="4" customFormat="1" ht="28.5" customHeight="1" thickBot="1">
      <c r="A154" s="845" t="s">
        <v>23</v>
      </c>
      <c r="B154" s="855" t="s">
        <v>18</v>
      </c>
      <c r="C154" s="857" t="s">
        <v>41</v>
      </c>
      <c r="D154" s="859" t="s">
        <v>110</v>
      </c>
      <c r="E154" s="864" t="s">
        <v>28</v>
      </c>
      <c r="F154" s="857"/>
      <c r="G154" s="1107" t="s">
        <v>21</v>
      </c>
      <c r="H154" s="1107" t="s">
        <v>21</v>
      </c>
      <c r="I154" s="583" t="s">
        <v>22</v>
      </c>
      <c r="J154" s="166"/>
      <c r="K154" s="166"/>
      <c r="L154" s="166"/>
      <c r="M154" s="315"/>
      <c r="N154" s="577">
        <v>8</v>
      </c>
      <c r="O154" s="167"/>
      <c r="P154" s="167"/>
      <c r="Q154" s="314">
        <v>8</v>
      </c>
      <c r="R154" s="311">
        <v>1000</v>
      </c>
      <c r="S154" s="166"/>
      <c r="T154" s="166"/>
      <c r="U154" s="315">
        <v>1000</v>
      </c>
      <c r="V154" s="311">
        <v>600</v>
      </c>
      <c r="W154" s="166"/>
      <c r="X154" s="166"/>
      <c r="Y154" s="173">
        <v>600</v>
      </c>
      <c r="Z154" s="1099" t="s">
        <v>267</v>
      </c>
      <c r="AA154" s="675">
        <v>1</v>
      </c>
      <c r="AB154" s="1105"/>
      <c r="AC154" s="1121">
        <v>1</v>
      </c>
      <c r="AD154" s="2"/>
    </row>
    <row r="155" spans="1:30" s="4" customFormat="1" ht="25.5" customHeight="1" thickBot="1">
      <c r="A155" s="846"/>
      <c r="B155" s="856"/>
      <c r="C155" s="858"/>
      <c r="D155" s="1132"/>
      <c r="E155" s="865"/>
      <c r="F155" s="858"/>
      <c r="G155" s="1108"/>
      <c r="H155" s="1108"/>
      <c r="I155" s="585" t="s">
        <v>11</v>
      </c>
      <c r="J155" s="352"/>
      <c r="K155" s="352"/>
      <c r="L155" s="352"/>
      <c r="M155" s="411"/>
      <c r="N155" s="319">
        <f>N154</f>
        <v>8</v>
      </c>
      <c r="O155" s="352"/>
      <c r="P155" s="352"/>
      <c r="Q155" s="411">
        <f>Q154</f>
        <v>8</v>
      </c>
      <c r="R155" s="319">
        <f>R154</f>
        <v>1000</v>
      </c>
      <c r="S155" s="352"/>
      <c r="T155" s="352"/>
      <c r="U155" s="411">
        <f>U154</f>
        <v>1000</v>
      </c>
      <c r="V155" s="319">
        <f>V154</f>
        <v>600</v>
      </c>
      <c r="W155" s="352"/>
      <c r="X155" s="352"/>
      <c r="Y155" s="393">
        <f>Y154</f>
        <v>600</v>
      </c>
      <c r="Z155" s="1100"/>
      <c r="AA155" s="676">
        <v>1</v>
      </c>
      <c r="AB155" s="1220"/>
      <c r="AC155" s="1219"/>
      <c r="AD155" s="2"/>
    </row>
    <row r="156" spans="1:30" s="4" customFormat="1" ht="30.75" customHeight="1" thickBot="1">
      <c r="A156" s="845" t="s">
        <v>23</v>
      </c>
      <c r="B156" s="855" t="s">
        <v>18</v>
      </c>
      <c r="C156" s="857" t="s">
        <v>42</v>
      </c>
      <c r="D156" s="859" t="s">
        <v>111</v>
      </c>
      <c r="E156" s="864" t="s">
        <v>44</v>
      </c>
      <c r="F156" s="857"/>
      <c r="G156" s="1107" t="s">
        <v>21</v>
      </c>
      <c r="H156" s="1107" t="s">
        <v>21</v>
      </c>
      <c r="I156" s="583" t="s">
        <v>22</v>
      </c>
      <c r="J156" s="166"/>
      <c r="K156" s="166"/>
      <c r="L156" s="166"/>
      <c r="M156" s="315"/>
      <c r="N156" s="577"/>
      <c r="O156" s="167"/>
      <c r="P156" s="167"/>
      <c r="Q156" s="314"/>
      <c r="R156" s="311">
        <v>30</v>
      </c>
      <c r="S156" s="166"/>
      <c r="T156" s="166"/>
      <c r="U156" s="315">
        <v>30</v>
      </c>
      <c r="V156" s="311">
        <v>50</v>
      </c>
      <c r="W156" s="166"/>
      <c r="X156" s="166"/>
      <c r="Y156" s="312">
        <v>50</v>
      </c>
      <c r="Z156" s="1099" t="s">
        <v>246</v>
      </c>
      <c r="AA156" s="1101"/>
      <c r="AB156" s="1105" t="s">
        <v>113</v>
      </c>
      <c r="AC156" s="1121" t="s">
        <v>114</v>
      </c>
      <c r="AD156" s="2"/>
    </row>
    <row r="157" spans="1:30" s="4" customFormat="1" ht="32.25" customHeight="1" thickBot="1">
      <c r="A157" s="846"/>
      <c r="B157" s="856"/>
      <c r="C157" s="858"/>
      <c r="D157" s="1132"/>
      <c r="E157" s="865"/>
      <c r="F157" s="858"/>
      <c r="G157" s="1108"/>
      <c r="H157" s="1108"/>
      <c r="I157" s="585" t="s">
        <v>11</v>
      </c>
      <c r="J157" s="352"/>
      <c r="K157" s="352"/>
      <c r="L157" s="352"/>
      <c r="M157" s="411"/>
      <c r="N157" s="319"/>
      <c r="O157" s="352"/>
      <c r="P157" s="352"/>
      <c r="Q157" s="411"/>
      <c r="R157" s="319">
        <f>R156</f>
        <v>30</v>
      </c>
      <c r="S157" s="352"/>
      <c r="T157" s="352"/>
      <c r="U157" s="411">
        <f>U156</f>
        <v>30</v>
      </c>
      <c r="V157" s="319">
        <f>V156</f>
        <v>50</v>
      </c>
      <c r="W157" s="352"/>
      <c r="X157" s="352"/>
      <c r="Y157" s="393">
        <f>Y156</f>
        <v>50</v>
      </c>
      <c r="Z157" s="1100"/>
      <c r="AA157" s="1102"/>
      <c r="AB157" s="1220"/>
      <c r="AC157" s="1219"/>
      <c r="AD157" s="2"/>
    </row>
    <row r="158" spans="1:30" s="4" customFormat="1" ht="27.75" customHeight="1" thickBot="1">
      <c r="A158" s="845" t="s">
        <v>23</v>
      </c>
      <c r="B158" s="855" t="s">
        <v>18</v>
      </c>
      <c r="C158" s="857" t="s">
        <v>44</v>
      </c>
      <c r="D158" s="859" t="s">
        <v>241</v>
      </c>
      <c r="E158" s="864" t="s">
        <v>28</v>
      </c>
      <c r="F158" s="857"/>
      <c r="G158" s="1107" t="s">
        <v>21</v>
      </c>
      <c r="H158" s="1107" t="s">
        <v>21</v>
      </c>
      <c r="I158" s="583" t="s">
        <v>31</v>
      </c>
      <c r="J158" s="166"/>
      <c r="K158" s="166"/>
      <c r="L158" s="166"/>
      <c r="M158" s="315"/>
      <c r="N158" s="577">
        <v>100</v>
      </c>
      <c r="O158" s="167"/>
      <c r="P158" s="167"/>
      <c r="Q158" s="314">
        <v>100</v>
      </c>
      <c r="R158" s="311"/>
      <c r="S158" s="166"/>
      <c r="T158" s="166"/>
      <c r="U158" s="315"/>
      <c r="V158" s="311"/>
      <c r="W158" s="166"/>
      <c r="X158" s="166"/>
      <c r="Y158" s="312"/>
      <c r="Z158" s="1365" t="s">
        <v>245</v>
      </c>
      <c r="AA158" s="605">
        <v>1</v>
      </c>
      <c r="AB158" s="84"/>
      <c r="AC158" s="1115"/>
      <c r="AD158" s="2"/>
    </row>
    <row r="159" spans="1:30" s="4" customFormat="1" ht="27.75" customHeight="1" thickBot="1">
      <c r="A159" s="1367"/>
      <c r="B159" s="1368"/>
      <c r="C159" s="1363"/>
      <c r="D159" s="1369"/>
      <c r="E159" s="1370"/>
      <c r="F159" s="1363"/>
      <c r="G159" s="1364"/>
      <c r="H159" s="1364"/>
      <c r="I159" s="584" t="s">
        <v>30</v>
      </c>
      <c r="J159" s="168"/>
      <c r="K159" s="168"/>
      <c r="L159" s="168"/>
      <c r="M159" s="572"/>
      <c r="N159" s="469"/>
      <c r="O159" s="169"/>
      <c r="P159" s="169"/>
      <c r="Q159" s="574"/>
      <c r="R159" s="172">
        <v>1000</v>
      </c>
      <c r="S159" s="168"/>
      <c r="T159" s="168"/>
      <c r="U159" s="572">
        <v>1000</v>
      </c>
      <c r="V159" s="172">
        <v>1000</v>
      </c>
      <c r="W159" s="168"/>
      <c r="X159" s="168"/>
      <c r="Y159" s="173">
        <v>1000</v>
      </c>
      <c r="Z159" s="1366"/>
      <c r="AA159" s="677">
        <v>1</v>
      </c>
      <c r="AB159" s="678">
        <v>1</v>
      </c>
      <c r="AC159" s="1378"/>
      <c r="AD159" s="2"/>
    </row>
    <row r="160" spans="1:30" s="4" customFormat="1" ht="22.5" customHeight="1" thickBot="1">
      <c r="A160" s="1367"/>
      <c r="B160" s="1368"/>
      <c r="C160" s="1363"/>
      <c r="D160" s="1369"/>
      <c r="E160" s="1370"/>
      <c r="F160" s="1363"/>
      <c r="G160" s="1364"/>
      <c r="H160" s="1364"/>
      <c r="I160" s="585" t="s">
        <v>11</v>
      </c>
      <c r="J160" s="352"/>
      <c r="K160" s="352"/>
      <c r="L160" s="352"/>
      <c r="M160" s="411"/>
      <c r="N160" s="319">
        <f>SUM(N158+N159)</f>
        <v>100</v>
      </c>
      <c r="O160" s="352"/>
      <c r="P160" s="352"/>
      <c r="Q160" s="411">
        <f>SUM(Q158+Q159)</f>
        <v>100</v>
      </c>
      <c r="R160" s="319">
        <f>SUM(R158:R159)</f>
        <v>1000</v>
      </c>
      <c r="S160" s="352"/>
      <c r="T160" s="352"/>
      <c r="U160" s="411">
        <f>SUM(U158:U159)</f>
        <v>1000</v>
      </c>
      <c r="V160" s="319">
        <f>SUM(V158:V159)</f>
        <v>1000</v>
      </c>
      <c r="W160" s="411"/>
      <c r="X160" s="411"/>
      <c r="Y160" s="411">
        <f>SUM(Y158:Y159)</f>
        <v>1000</v>
      </c>
      <c r="Z160" s="670" t="s">
        <v>243</v>
      </c>
      <c r="AA160" s="679"/>
      <c r="AB160" s="680">
        <v>4</v>
      </c>
      <c r="AC160" s="681" t="s">
        <v>268</v>
      </c>
      <c r="AD160" s="2"/>
    </row>
    <row r="161" spans="1:30" s="4" customFormat="1" ht="29.25" customHeight="1" thickBot="1">
      <c r="A161" s="845" t="s">
        <v>23</v>
      </c>
      <c r="B161" s="855" t="s">
        <v>18</v>
      </c>
      <c r="C161" s="857" t="s">
        <v>46</v>
      </c>
      <c r="D161" s="859" t="s">
        <v>112</v>
      </c>
      <c r="E161" s="864" t="s">
        <v>28</v>
      </c>
      <c r="F161" s="857"/>
      <c r="G161" s="1107" t="s">
        <v>21</v>
      </c>
      <c r="H161" s="1107" t="s">
        <v>21</v>
      </c>
      <c r="I161" s="583" t="s">
        <v>22</v>
      </c>
      <c r="J161" s="166"/>
      <c r="K161" s="166"/>
      <c r="L161" s="166"/>
      <c r="M161" s="315"/>
      <c r="N161" s="577"/>
      <c r="O161" s="167"/>
      <c r="P161" s="167"/>
      <c r="Q161" s="314"/>
      <c r="R161" s="311">
        <v>30</v>
      </c>
      <c r="S161" s="166"/>
      <c r="T161" s="166"/>
      <c r="U161" s="315">
        <v>30</v>
      </c>
      <c r="V161" s="311"/>
      <c r="W161" s="166"/>
      <c r="X161" s="166"/>
      <c r="Y161" s="312"/>
      <c r="Z161" s="1365" t="s">
        <v>243</v>
      </c>
      <c r="AA161" s="1326"/>
      <c r="AB161" s="1374" t="s">
        <v>115</v>
      </c>
      <c r="AC161" s="1376"/>
      <c r="AD161" s="2"/>
    </row>
    <row r="162" spans="1:30" s="4" customFormat="1" ht="25.5" customHeight="1" thickBot="1">
      <c r="A162" s="846"/>
      <c r="B162" s="856"/>
      <c r="C162" s="858"/>
      <c r="D162" s="1132"/>
      <c r="E162" s="865"/>
      <c r="F162" s="858"/>
      <c r="G162" s="1108"/>
      <c r="H162" s="1108"/>
      <c r="I162" s="585" t="s">
        <v>11</v>
      </c>
      <c r="J162" s="352"/>
      <c r="K162" s="352"/>
      <c r="L162" s="352"/>
      <c r="M162" s="411"/>
      <c r="N162" s="319"/>
      <c r="O162" s="352"/>
      <c r="P162" s="352"/>
      <c r="Q162" s="411"/>
      <c r="R162" s="319">
        <f>R161</f>
        <v>30</v>
      </c>
      <c r="S162" s="352"/>
      <c r="T162" s="352"/>
      <c r="U162" s="411">
        <f>U161</f>
        <v>30</v>
      </c>
      <c r="V162" s="319"/>
      <c r="W162" s="352"/>
      <c r="X162" s="352"/>
      <c r="Y162" s="393"/>
      <c r="Z162" s="1158"/>
      <c r="AA162" s="1327"/>
      <c r="AB162" s="1375"/>
      <c r="AC162" s="1377"/>
      <c r="AD162" s="2"/>
    </row>
    <row r="163" spans="1:30" s="4" customFormat="1" ht="17.25" customHeight="1" thickBot="1">
      <c r="A163" s="1171" t="s">
        <v>23</v>
      </c>
      <c r="B163" s="1169" t="s">
        <v>18</v>
      </c>
      <c r="C163" s="1433" t="s">
        <v>48</v>
      </c>
      <c r="D163" s="1434" t="s">
        <v>195</v>
      </c>
      <c r="E163" s="1435" t="s">
        <v>28</v>
      </c>
      <c r="F163" s="1435"/>
      <c r="G163" s="1283" t="s">
        <v>21</v>
      </c>
      <c r="H163" s="1283" t="s">
        <v>21</v>
      </c>
      <c r="I163" s="583" t="s">
        <v>30</v>
      </c>
      <c r="J163" s="344"/>
      <c r="K163" s="344"/>
      <c r="L163" s="344"/>
      <c r="M163" s="599"/>
      <c r="N163" s="577">
        <v>37.799999999999997</v>
      </c>
      <c r="O163" s="167"/>
      <c r="P163" s="167"/>
      <c r="Q163" s="314">
        <v>37.799999999999997</v>
      </c>
      <c r="R163" s="311"/>
      <c r="S163" s="166"/>
      <c r="T163" s="166"/>
      <c r="U163" s="315"/>
      <c r="V163" s="327"/>
      <c r="W163" s="344"/>
      <c r="X163" s="344"/>
      <c r="Y163" s="345"/>
      <c r="Z163" s="611" t="s">
        <v>247</v>
      </c>
      <c r="AA163" s="606">
        <v>1</v>
      </c>
      <c r="AB163" s="417"/>
      <c r="AC163" s="477"/>
      <c r="AD163" s="2"/>
    </row>
    <row r="164" spans="1:30" s="4" customFormat="1" ht="17.25" customHeight="1" thickBot="1">
      <c r="A164" s="1420"/>
      <c r="B164" s="1169"/>
      <c r="C164" s="1433"/>
      <c r="D164" s="1434"/>
      <c r="E164" s="1435"/>
      <c r="F164" s="1435"/>
      <c r="G164" s="1283"/>
      <c r="H164" s="1283"/>
      <c r="I164" s="584" t="s">
        <v>52</v>
      </c>
      <c r="J164" s="317"/>
      <c r="K164" s="317"/>
      <c r="L164" s="317"/>
      <c r="M164" s="318"/>
      <c r="N164" s="469">
        <v>23.2</v>
      </c>
      <c r="O164" s="169"/>
      <c r="P164" s="169"/>
      <c r="Q164" s="574">
        <v>23.2</v>
      </c>
      <c r="R164" s="172"/>
      <c r="S164" s="168"/>
      <c r="T164" s="168"/>
      <c r="U164" s="572"/>
      <c r="V164" s="316"/>
      <c r="W164" s="317"/>
      <c r="X164" s="317"/>
      <c r="Y164" s="456"/>
      <c r="Z164" s="610" t="s">
        <v>248</v>
      </c>
      <c r="AA164" s="607">
        <v>1</v>
      </c>
      <c r="AB164" s="418"/>
      <c r="AC164" s="478"/>
      <c r="AD164" s="2"/>
    </row>
    <row r="165" spans="1:30" s="4" customFormat="1" ht="16.5" customHeight="1" thickBot="1">
      <c r="A165" s="1420"/>
      <c r="B165" s="1169"/>
      <c r="C165" s="1433"/>
      <c r="D165" s="1434"/>
      <c r="E165" s="1435"/>
      <c r="F165" s="1435"/>
      <c r="G165" s="1283"/>
      <c r="H165" s="1283"/>
      <c r="I165" s="584" t="s">
        <v>31</v>
      </c>
      <c r="J165" s="317"/>
      <c r="K165" s="317"/>
      <c r="L165" s="317"/>
      <c r="M165" s="318"/>
      <c r="N165" s="469">
        <v>159</v>
      </c>
      <c r="O165" s="169"/>
      <c r="P165" s="169"/>
      <c r="Q165" s="574">
        <v>159</v>
      </c>
      <c r="R165" s="316"/>
      <c r="S165" s="317"/>
      <c r="T165" s="317"/>
      <c r="U165" s="318"/>
      <c r="V165" s="316"/>
      <c r="W165" s="317"/>
      <c r="X165" s="317"/>
      <c r="Y165" s="456"/>
      <c r="Z165" s="1158"/>
      <c r="AA165" s="1427"/>
      <c r="AB165" s="1429"/>
      <c r="AC165" s="1431"/>
      <c r="AD165" s="2"/>
    </row>
    <row r="166" spans="1:30" s="4" customFormat="1" ht="25.5" customHeight="1" thickBot="1">
      <c r="A166" s="1420"/>
      <c r="B166" s="1169"/>
      <c r="C166" s="1433"/>
      <c r="D166" s="1434"/>
      <c r="E166" s="1435"/>
      <c r="F166" s="1435"/>
      <c r="G166" s="1283"/>
      <c r="H166" s="1283"/>
      <c r="I166" s="598" t="s">
        <v>59</v>
      </c>
      <c r="J166" s="336"/>
      <c r="K166" s="336"/>
      <c r="L166" s="336"/>
      <c r="M166" s="343"/>
      <c r="N166" s="600">
        <v>7.3</v>
      </c>
      <c r="O166" s="347"/>
      <c r="P166" s="347"/>
      <c r="Q166" s="348">
        <v>7.3</v>
      </c>
      <c r="R166" s="335"/>
      <c r="S166" s="336"/>
      <c r="T166" s="336"/>
      <c r="U166" s="343"/>
      <c r="V166" s="335"/>
      <c r="W166" s="336"/>
      <c r="X166" s="336"/>
      <c r="Y166" s="457"/>
      <c r="Z166" s="1158"/>
      <c r="AA166" s="1428"/>
      <c r="AB166" s="1430"/>
      <c r="AC166" s="1432"/>
      <c r="AD166" s="2"/>
    </row>
    <row r="167" spans="1:30" s="4" customFormat="1" ht="17.25" customHeight="1" thickBot="1">
      <c r="A167" s="1420"/>
      <c r="B167" s="1169"/>
      <c r="C167" s="1433"/>
      <c r="D167" s="1434"/>
      <c r="E167" s="1435"/>
      <c r="F167" s="1435"/>
      <c r="G167" s="1283"/>
      <c r="H167" s="1283"/>
      <c r="I167" s="585" t="s">
        <v>11</v>
      </c>
      <c r="J167" s="352"/>
      <c r="K167" s="352"/>
      <c r="L167" s="352"/>
      <c r="M167" s="411"/>
      <c r="N167" s="319">
        <f>SUM(N163:N165)</f>
        <v>220</v>
      </c>
      <c r="O167" s="352"/>
      <c r="P167" s="352"/>
      <c r="Q167" s="411">
        <f>SUM(Q163:Q165)</f>
        <v>220</v>
      </c>
      <c r="R167" s="319">
        <f>SUM(R163:R165)</f>
        <v>0</v>
      </c>
      <c r="S167" s="352"/>
      <c r="T167" s="352"/>
      <c r="U167" s="411">
        <f>SUM(U163:U165)</f>
        <v>0</v>
      </c>
      <c r="V167" s="319"/>
      <c r="W167" s="352"/>
      <c r="X167" s="352"/>
      <c r="Y167" s="393"/>
      <c r="Z167" s="1158"/>
      <c r="AA167" s="1131"/>
      <c r="AB167" s="848"/>
      <c r="AC167" s="707"/>
      <c r="AD167" s="2"/>
    </row>
    <row r="168" spans="1:30" s="4" customFormat="1" ht="17.25" customHeight="1" thickBot="1">
      <c r="A168" s="1171" t="s">
        <v>23</v>
      </c>
      <c r="B168" s="1169" t="s">
        <v>18</v>
      </c>
      <c r="C168" s="1170" t="s">
        <v>192</v>
      </c>
      <c r="D168" s="1436" t="s">
        <v>209</v>
      </c>
      <c r="E168" s="1437" t="s">
        <v>28</v>
      </c>
      <c r="F168" s="1170"/>
      <c r="G168" s="1201" t="s">
        <v>21</v>
      </c>
      <c r="H168" s="1201" t="s">
        <v>21</v>
      </c>
      <c r="I168" s="583" t="s">
        <v>31</v>
      </c>
      <c r="J168" s="166"/>
      <c r="K168" s="166"/>
      <c r="L168" s="166"/>
      <c r="M168" s="315"/>
      <c r="N168" s="577">
        <v>70</v>
      </c>
      <c r="O168" s="167"/>
      <c r="P168" s="167"/>
      <c r="Q168" s="314">
        <v>70</v>
      </c>
      <c r="R168" s="311"/>
      <c r="S168" s="166"/>
      <c r="T168" s="166"/>
      <c r="U168" s="315"/>
      <c r="V168" s="311"/>
      <c r="W168" s="166"/>
      <c r="X168" s="166"/>
      <c r="Y168" s="312"/>
      <c r="Z168" s="682" t="s">
        <v>210</v>
      </c>
      <c r="AA168" s="1442">
        <v>1</v>
      </c>
      <c r="AB168" s="1438">
        <v>5</v>
      </c>
      <c r="AC168" s="1441"/>
      <c r="AD168" s="2"/>
    </row>
    <row r="169" spans="1:30" s="4" customFormat="1" ht="17.25" customHeight="1" thickBot="1">
      <c r="A169" s="1171"/>
      <c r="B169" s="1169"/>
      <c r="C169" s="1170"/>
      <c r="D169" s="1436"/>
      <c r="E169" s="1437"/>
      <c r="F169" s="1170"/>
      <c r="G169" s="1201"/>
      <c r="H169" s="1201"/>
      <c r="I169" s="584" t="s">
        <v>30</v>
      </c>
      <c r="J169" s="168"/>
      <c r="K169" s="168"/>
      <c r="L169" s="168"/>
      <c r="M169" s="572"/>
      <c r="N169" s="469"/>
      <c r="O169" s="169"/>
      <c r="P169" s="169"/>
      <c r="Q169" s="574"/>
      <c r="R169" s="172">
        <v>500</v>
      </c>
      <c r="S169" s="168"/>
      <c r="T169" s="168"/>
      <c r="U169" s="572">
        <v>500</v>
      </c>
      <c r="V169" s="172"/>
      <c r="W169" s="168"/>
      <c r="X169" s="168"/>
      <c r="Y169" s="173"/>
      <c r="Z169" s="1445" t="s">
        <v>264</v>
      </c>
      <c r="AA169" s="1443"/>
      <c r="AB169" s="1439"/>
      <c r="AC169" s="1432"/>
      <c r="AD169" s="2"/>
    </row>
    <row r="170" spans="1:30" s="4" customFormat="1" ht="17.25" customHeight="1" thickBot="1">
      <c r="A170" s="1171"/>
      <c r="B170" s="1169"/>
      <c r="C170" s="1170"/>
      <c r="D170" s="1436"/>
      <c r="E170" s="1437"/>
      <c r="F170" s="1170"/>
      <c r="G170" s="1201"/>
      <c r="H170" s="1201"/>
      <c r="I170" s="585" t="s">
        <v>11</v>
      </c>
      <c r="J170" s="352"/>
      <c r="K170" s="352"/>
      <c r="L170" s="352"/>
      <c r="M170" s="411"/>
      <c r="N170" s="319">
        <f>N168</f>
        <v>70</v>
      </c>
      <c r="O170" s="352"/>
      <c r="P170" s="352"/>
      <c r="Q170" s="411">
        <f>Q168</f>
        <v>70</v>
      </c>
      <c r="R170" s="319">
        <f>R169</f>
        <v>500</v>
      </c>
      <c r="S170" s="411"/>
      <c r="T170" s="411"/>
      <c r="U170" s="411">
        <f>U169</f>
        <v>500</v>
      </c>
      <c r="V170" s="319"/>
      <c r="W170" s="352"/>
      <c r="X170" s="352"/>
      <c r="Y170" s="393"/>
      <c r="Z170" s="740"/>
      <c r="AA170" s="1444"/>
      <c r="AB170" s="1440"/>
      <c r="AC170" s="707"/>
      <c r="AD170" s="2"/>
    </row>
    <row r="171" spans="1:30" s="4" customFormat="1" ht="15.75" thickBot="1">
      <c r="A171" s="616" t="s">
        <v>23</v>
      </c>
      <c r="B171" s="618" t="s">
        <v>18</v>
      </c>
      <c r="C171" s="1280" t="s">
        <v>24</v>
      </c>
      <c r="D171" s="1281"/>
      <c r="E171" s="1281"/>
      <c r="F171" s="1281"/>
      <c r="G171" s="1281"/>
      <c r="H171" s="1281"/>
      <c r="I171" s="1282"/>
      <c r="J171" s="601">
        <f>SUM(J145+J147+J150+J153+J155+J157+J160+J162+J167)</f>
        <v>739.1</v>
      </c>
      <c r="K171" s="604"/>
      <c r="L171" s="604"/>
      <c r="M171" s="602">
        <f>SUM(M145+M147+M150+M153+M155+M157+M160+M162+M167)</f>
        <v>739.1</v>
      </c>
      <c r="N171" s="601">
        <f>SUM(N145+N147+N150+N153+N155+N157+N160+N162+N167+N170)</f>
        <v>1067</v>
      </c>
      <c r="O171" s="604"/>
      <c r="P171" s="604"/>
      <c r="Q171" s="603">
        <f>SUM(Q145+Q147+Q150+Q153+Q155+Q157+Q160+Q162+Q167+Q170)</f>
        <v>1067</v>
      </c>
      <c r="R171" s="601">
        <f>SUM(R145+R147+R150+R153+R155+R157+R160+R162+R167+R170)</f>
        <v>3590</v>
      </c>
      <c r="S171" s="604"/>
      <c r="T171" s="604"/>
      <c r="U171" s="603">
        <f>SUM(U145+U147+U150+U153+U155+U157+U160+U162+U167+U170)</f>
        <v>3590</v>
      </c>
      <c r="V171" s="601">
        <f>SUM(V145+V147+V150+V153+V155+V157+V160+V162+V167+V170)</f>
        <v>3180</v>
      </c>
      <c r="W171" s="604"/>
      <c r="X171" s="604"/>
      <c r="Y171" s="602">
        <f>SUM(Y145+Y147+Y150+Y153+Y155+Y157+Y160+Y162+Y167+Y170)</f>
        <v>3180</v>
      </c>
      <c r="Z171" s="1371"/>
      <c r="AA171" s="1371"/>
      <c r="AB171" s="1371"/>
      <c r="AC171" s="1372"/>
      <c r="AD171" s="2"/>
    </row>
    <row r="172" spans="1:30" s="4" customFormat="1" ht="15.75" thickBot="1">
      <c r="A172" s="617" t="s">
        <v>23</v>
      </c>
      <c r="B172" s="619" t="s">
        <v>23</v>
      </c>
      <c r="C172" s="1230" t="s">
        <v>116</v>
      </c>
      <c r="D172" s="1231"/>
      <c r="E172" s="1231"/>
      <c r="F172" s="1231"/>
      <c r="G172" s="1231"/>
      <c r="H172" s="1231"/>
      <c r="I172" s="1231"/>
      <c r="J172" s="1231"/>
      <c r="K172" s="1231"/>
      <c r="L172" s="1231"/>
      <c r="M172" s="1231"/>
      <c r="N172" s="1231"/>
      <c r="O172" s="1231"/>
      <c r="P172" s="1231"/>
      <c r="Q172" s="1231"/>
      <c r="R172" s="1231"/>
      <c r="S172" s="1231"/>
      <c r="T172" s="1231"/>
      <c r="U172" s="1231"/>
      <c r="V172" s="1231"/>
      <c r="W172" s="1231"/>
      <c r="X172" s="1231"/>
      <c r="Y172" s="1231"/>
      <c r="Z172" s="1231"/>
      <c r="AA172" s="1231"/>
      <c r="AB172" s="1231"/>
      <c r="AC172" s="1232"/>
      <c r="AD172" s="2"/>
    </row>
    <row r="173" spans="1:30" s="4" customFormat="1" ht="36" customHeight="1">
      <c r="A173" s="1292" t="s">
        <v>23</v>
      </c>
      <c r="B173" s="1294" t="s">
        <v>23</v>
      </c>
      <c r="C173" s="1278" t="s">
        <v>18</v>
      </c>
      <c r="D173" s="1274" t="s">
        <v>117</v>
      </c>
      <c r="E173" s="1276" t="s">
        <v>44</v>
      </c>
      <c r="F173" s="1278"/>
      <c r="G173" s="1384" t="s">
        <v>21</v>
      </c>
      <c r="H173" s="1384" t="s">
        <v>21</v>
      </c>
      <c r="I173" s="583" t="s">
        <v>31</v>
      </c>
      <c r="J173" s="166">
        <v>47.7</v>
      </c>
      <c r="K173" s="166"/>
      <c r="L173" s="166"/>
      <c r="M173" s="315">
        <v>47.7</v>
      </c>
      <c r="N173" s="577"/>
      <c r="O173" s="167"/>
      <c r="P173" s="167"/>
      <c r="Q173" s="314"/>
      <c r="R173" s="311"/>
      <c r="S173" s="166"/>
      <c r="T173" s="166"/>
      <c r="U173" s="315"/>
      <c r="V173" s="311"/>
      <c r="W173" s="166"/>
      <c r="X173" s="166"/>
      <c r="Y173" s="312"/>
      <c r="Z173" s="1386" t="s">
        <v>250</v>
      </c>
      <c r="AA173" s="1326"/>
      <c r="AB173" s="1374"/>
      <c r="AC173" s="1376"/>
      <c r="AD173" s="2"/>
    </row>
    <row r="174" spans="1:30" s="4" customFormat="1" ht="44.25" customHeight="1" thickBot="1">
      <c r="A174" s="1293"/>
      <c r="B174" s="1295"/>
      <c r="C174" s="1279"/>
      <c r="D174" s="1275"/>
      <c r="E174" s="1277"/>
      <c r="F174" s="1279"/>
      <c r="G174" s="1385"/>
      <c r="H174" s="1385"/>
      <c r="I174" s="585" t="s">
        <v>11</v>
      </c>
      <c r="J174" s="352">
        <f>J173</f>
        <v>47.7</v>
      </c>
      <c r="K174" s="352"/>
      <c r="L174" s="352"/>
      <c r="M174" s="411">
        <f>M173</f>
        <v>47.7</v>
      </c>
      <c r="N174" s="319"/>
      <c r="O174" s="352"/>
      <c r="P174" s="352"/>
      <c r="Q174" s="411"/>
      <c r="R174" s="319"/>
      <c r="S174" s="352"/>
      <c r="T174" s="352"/>
      <c r="U174" s="411"/>
      <c r="V174" s="319"/>
      <c r="W174" s="352"/>
      <c r="X174" s="352"/>
      <c r="Y174" s="393"/>
      <c r="Z174" s="1387"/>
      <c r="AA174" s="1327"/>
      <c r="AB174" s="1375"/>
      <c r="AC174" s="1377"/>
      <c r="AD174" s="2"/>
    </row>
    <row r="175" spans="1:30" s="4" customFormat="1" ht="15.75" thickBot="1">
      <c r="A175" s="616" t="s">
        <v>23</v>
      </c>
      <c r="B175" s="618" t="s">
        <v>23</v>
      </c>
      <c r="C175" s="1379" t="s">
        <v>24</v>
      </c>
      <c r="D175" s="1313"/>
      <c r="E175" s="1313"/>
      <c r="F175" s="1313"/>
      <c r="G175" s="1313"/>
      <c r="H175" s="1313"/>
      <c r="I175" s="1354"/>
      <c r="J175" s="612">
        <f>J174</f>
        <v>47.7</v>
      </c>
      <c r="K175" s="604"/>
      <c r="L175" s="604"/>
      <c r="M175" s="613">
        <f>M174</f>
        <v>47.7</v>
      </c>
      <c r="N175" s="612"/>
      <c r="O175" s="604"/>
      <c r="P175" s="604"/>
      <c r="Q175" s="613"/>
      <c r="R175" s="612"/>
      <c r="S175" s="604"/>
      <c r="T175" s="604"/>
      <c r="U175" s="613"/>
      <c r="V175" s="612"/>
      <c r="W175" s="604"/>
      <c r="X175" s="604"/>
      <c r="Y175" s="613"/>
      <c r="Z175" s="1380"/>
      <c r="AA175" s="1381"/>
      <c r="AB175" s="1381"/>
      <c r="AC175" s="1382"/>
      <c r="AD175" s="2"/>
    </row>
    <row r="176" spans="1:30" s="4" customFormat="1" ht="15.75" thickBot="1">
      <c r="A176" s="617" t="s">
        <v>23</v>
      </c>
      <c r="B176" s="619" t="s">
        <v>28</v>
      </c>
      <c r="C176" s="1230" t="s">
        <v>118</v>
      </c>
      <c r="D176" s="1231"/>
      <c r="E176" s="1231"/>
      <c r="F176" s="1231"/>
      <c r="G176" s="1231"/>
      <c r="H176" s="1231"/>
      <c r="I176" s="1231"/>
      <c r="J176" s="1231"/>
      <c r="K176" s="1231"/>
      <c r="L176" s="1231"/>
      <c r="M176" s="1231"/>
      <c r="N176" s="1231"/>
      <c r="O176" s="1231"/>
      <c r="P176" s="1231"/>
      <c r="Q176" s="1231"/>
      <c r="R176" s="1231"/>
      <c r="S176" s="1231"/>
      <c r="T176" s="1231"/>
      <c r="U176" s="1231"/>
      <c r="V176" s="1231"/>
      <c r="W176" s="1231"/>
      <c r="X176" s="1231"/>
      <c r="Y176" s="1231"/>
      <c r="Z176" s="1231"/>
      <c r="AA176" s="1231"/>
      <c r="AB176" s="1231"/>
      <c r="AC176" s="1232"/>
      <c r="AD176" s="2"/>
    </row>
    <row r="177" spans="1:30" s="4" customFormat="1" ht="30.75" customHeight="1" thickBot="1">
      <c r="A177" s="845" t="s">
        <v>23</v>
      </c>
      <c r="B177" s="855" t="s">
        <v>28</v>
      </c>
      <c r="C177" s="857" t="s">
        <v>18</v>
      </c>
      <c r="D177" s="859" t="s">
        <v>119</v>
      </c>
      <c r="E177" s="864" t="s">
        <v>28</v>
      </c>
      <c r="F177" s="857"/>
      <c r="G177" s="1107" t="s">
        <v>21</v>
      </c>
      <c r="H177" s="1107" t="s">
        <v>21</v>
      </c>
      <c r="I177" s="583" t="s">
        <v>31</v>
      </c>
      <c r="J177" s="166">
        <v>601.29999999999995</v>
      </c>
      <c r="K177" s="166"/>
      <c r="L177" s="166"/>
      <c r="M177" s="315">
        <v>601.29999999999995</v>
      </c>
      <c r="N177" s="577">
        <v>1740.3</v>
      </c>
      <c r="O177" s="167"/>
      <c r="P177" s="167"/>
      <c r="Q177" s="314">
        <v>1740.3</v>
      </c>
      <c r="R177" s="311"/>
      <c r="S177" s="166"/>
      <c r="T177" s="166"/>
      <c r="U177" s="315"/>
      <c r="V177" s="311"/>
      <c r="W177" s="166"/>
      <c r="X177" s="166"/>
      <c r="Y177" s="312"/>
      <c r="Z177" s="1386" t="s">
        <v>243</v>
      </c>
      <c r="AA177" s="1326" t="s">
        <v>222</v>
      </c>
      <c r="AB177" s="1374"/>
      <c r="AC177" s="1376"/>
      <c r="AD177" s="2"/>
    </row>
    <row r="178" spans="1:30" s="4" customFormat="1" ht="26.25" customHeight="1" thickBot="1">
      <c r="A178" s="846"/>
      <c r="B178" s="856"/>
      <c r="C178" s="858"/>
      <c r="D178" s="1132"/>
      <c r="E178" s="865"/>
      <c r="F178" s="858"/>
      <c r="G178" s="1108"/>
      <c r="H178" s="1108"/>
      <c r="I178" s="585" t="s">
        <v>11</v>
      </c>
      <c r="J178" s="352">
        <f>J177</f>
        <v>601.29999999999995</v>
      </c>
      <c r="K178" s="352"/>
      <c r="L178" s="352"/>
      <c r="M178" s="411">
        <f>M177</f>
        <v>601.29999999999995</v>
      </c>
      <c r="N178" s="319">
        <f>N177</f>
        <v>1740.3</v>
      </c>
      <c r="O178" s="352"/>
      <c r="P178" s="352"/>
      <c r="Q178" s="411">
        <f>Q177</f>
        <v>1740.3</v>
      </c>
      <c r="R178" s="319"/>
      <c r="S178" s="352"/>
      <c r="T178" s="352"/>
      <c r="U178" s="411"/>
      <c r="V178" s="319"/>
      <c r="W178" s="352"/>
      <c r="X178" s="352"/>
      <c r="Y178" s="393"/>
      <c r="Z178" s="1387"/>
      <c r="AA178" s="1388"/>
      <c r="AB178" s="1389"/>
      <c r="AC178" s="1383"/>
      <c r="AD178" s="2"/>
    </row>
    <row r="179" spans="1:30" s="4" customFormat="1" ht="25.5" customHeight="1" thickBot="1">
      <c r="A179" s="845" t="s">
        <v>23</v>
      </c>
      <c r="B179" s="855" t="s">
        <v>28</v>
      </c>
      <c r="C179" s="857" t="s">
        <v>23</v>
      </c>
      <c r="D179" s="859" t="s">
        <v>120</v>
      </c>
      <c r="E179" s="864" t="s">
        <v>28</v>
      </c>
      <c r="F179" s="857"/>
      <c r="G179" s="1107" t="s">
        <v>21</v>
      </c>
      <c r="H179" s="1107" t="s">
        <v>21</v>
      </c>
      <c r="I179" s="583" t="s">
        <v>22</v>
      </c>
      <c r="J179" s="166">
        <v>77.099999999999994</v>
      </c>
      <c r="K179" s="166"/>
      <c r="L179" s="166"/>
      <c r="M179" s="315">
        <v>77.099999999999994</v>
      </c>
      <c r="N179" s="577">
        <v>85</v>
      </c>
      <c r="O179" s="167"/>
      <c r="P179" s="167"/>
      <c r="Q179" s="314">
        <v>85</v>
      </c>
      <c r="R179" s="311"/>
      <c r="S179" s="166"/>
      <c r="T179" s="166"/>
      <c r="U179" s="315"/>
      <c r="V179" s="311"/>
      <c r="W179" s="166"/>
      <c r="X179" s="166"/>
      <c r="Y179" s="312"/>
      <c r="Z179" s="1386" t="s">
        <v>121</v>
      </c>
      <c r="AA179" s="1326">
        <v>100</v>
      </c>
      <c r="AB179" s="1374"/>
      <c r="AC179" s="1376"/>
      <c r="AD179" s="2"/>
    </row>
    <row r="180" spans="1:30" s="4" customFormat="1" ht="30.75" customHeight="1" thickBot="1">
      <c r="A180" s="846"/>
      <c r="B180" s="856"/>
      <c r="C180" s="858"/>
      <c r="D180" s="1132"/>
      <c r="E180" s="865"/>
      <c r="F180" s="858"/>
      <c r="G180" s="1108"/>
      <c r="H180" s="1108"/>
      <c r="I180" s="585" t="s">
        <v>11</v>
      </c>
      <c r="J180" s="352">
        <f>J179</f>
        <v>77.099999999999994</v>
      </c>
      <c r="K180" s="352"/>
      <c r="L180" s="352"/>
      <c r="M180" s="411">
        <f>M179</f>
        <v>77.099999999999994</v>
      </c>
      <c r="N180" s="319">
        <f>N179</f>
        <v>85</v>
      </c>
      <c r="O180" s="352"/>
      <c r="P180" s="352"/>
      <c r="Q180" s="411">
        <f>Q179</f>
        <v>85</v>
      </c>
      <c r="R180" s="319"/>
      <c r="S180" s="352"/>
      <c r="T180" s="352"/>
      <c r="U180" s="411"/>
      <c r="V180" s="319"/>
      <c r="W180" s="352"/>
      <c r="X180" s="352"/>
      <c r="Y180" s="393"/>
      <c r="Z180" s="1390"/>
      <c r="AA180" s="1388"/>
      <c r="AB180" s="1389"/>
      <c r="AC180" s="1377"/>
      <c r="AD180" s="2"/>
    </row>
    <row r="181" spans="1:30" s="4" customFormat="1" ht="15.75" thickBot="1">
      <c r="A181" s="616" t="s">
        <v>23</v>
      </c>
      <c r="B181" s="618" t="s">
        <v>28</v>
      </c>
      <c r="C181" s="1379" t="s">
        <v>24</v>
      </c>
      <c r="D181" s="1313"/>
      <c r="E181" s="1313"/>
      <c r="F181" s="1313"/>
      <c r="G181" s="1313"/>
      <c r="H181" s="1313"/>
      <c r="I181" s="1354"/>
      <c r="J181" s="612">
        <f>SUM(J178+J180)</f>
        <v>678.4</v>
      </c>
      <c r="K181" s="604"/>
      <c r="L181" s="604"/>
      <c r="M181" s="613">
        <f>SUM(M178+M180)</f>
        <v>678.4</v>
      </c>
      <c r="N181" s="612">
        <f>SUM(N178+N180)</f>
        <v>1825.3</v>
      </c>
      <c r="O181" s="604"/>
      <c r="P181" s="604"/>
      <c r="Q181" s="613">
        <f>SUM(Q178+Q180)</f>
        <v>1825.3</v>
      </c>
      <c r="R181" s="612"/>
      <c r="S181" s="604"/>
      <c r="T181" s="604"/>
      <c r="U181" s="613"/>
      <c r="V181" s="612"/>
      <c r="W181" s="604"/>
      <c r="X181" s="604"/>
      <c r="Y181" s="613"/>
      <c r="Z181" s="1380"/>
      <c r="AA181" s="1381"/>
      <c r="AB181" s="1381"/>
      <c r="AC181" s="1382"/>
      <c r="AD181" s="2"/>
    </row>
    <row r="182" spans="1:30" s="4" customFormat="1" ht="15.75" thickBot="1">
      <c r="A182" s="617" t="s">
        <v>23</v>
      </c>
      <c r="B182" s="619" t="s">
        <v>35</v>
      </c>
      <c r="C182" s="1230" t="s">
        <v>122</v>
      </c>
      <c r="D182" s="1231"/>
      <c r="E182" s="1231"/>
      <c r="F182" s="1231"/>
      <c r="G182" s="1231"/>
      <c r="H182" s="1231"/>
      <c r="I182" s="1231"/>
      <c r="J182" s="1231"/>
      <c r="K182" s="1231"/>
      <c r="L182" s="1231"/>
      <c r="M182" s="1231"/>
      <c r="N182" s="1231"/>
      <c r="O182" s="1231"/>
      <c r="P182" s="1231"/>
      <c r="Q182" s="1231"/>
      <c r="R182" s="1231"/>
      <c r="S182" s="1231"/>
      <c r="T182" s="1231"/>
      <c r="U182" s="1231"/>
      <c r="V182" s="1231"/>
      <c r="W182" s="1231"/>
      <c r="X182" s="1231"/>
      <c r="Y182" s="1231"/>
      <c r="Z182" s="1231"/>
      <c r="AA182" s="1231"/>
      <c r="AB182" s="1231"/>
      <c r="AC182" s="1232"/>
      <c r="AD182" s="2"/>
    </row>
    <row r="183" spans="1:30" s="4" customFormat="1" ht="32.25" customHeight="1">
      <c r="A183" s="1292" t="s">
        <v>23</v>
      </c>
      <c r="B183" s="1294" t="s">
        <v>35</v>
      </c>
      <c r="C183" s="1278" t="s">
        <v>18</v>
      </c>
      <c r="D183" s="1274" t="s">
        <v>123</v>
      </c>
      <c r="E183" s="1276" t="s">
        <v>44</v>
      </c>
      <c r="F183" s="1278"/>
      <c r="G183" s="1384" t="s">
        <v>21</v>
      </c>
      <c r="H183" s="1384" t="s">
        <v>21</v>
      </c>
      <c r="I183" s="583" t="s">
        <v>22</v>
      </c>
      <c r="J183" s="166">
        <v>239.6</v>
      </c>
      <c r="K183" s="166">
        <v>239.6</v>
      </c>
      <c r="L183" s="166"/>
      <c r="M183" s="315"/>
      <c r="N183" s="577">
        <v>224.7</v>
      </c>
      <c r="O183" s="167">
        <v>224.7</v>
      </c>
      <c r="P183" s="167"/>
      <c r="Q183" s="314"/>
      <c r="R183" s="311">
        <v>250</v>
      </c>
      <c r="S183" s="166">
        <v>250</v>
      </c>
      <c r="T183" s="166"/>
      <c r="U183" s="315"/>
      <c r="V183" s="311">
        <v>210</v>
      </c>
      <c r="W183" s="166">
        <v>210</v>
      </c>
      <c r="X183" s="166"/>
      <c r="Y183" s="315"/>
      <c r="Z183" s="1386" t="s">
        <v>124</v>
      </c>
      <c r="AA183" s="1326">
        <v>1</v>
      </c>
      <c r="AB183" s="1374">
        <v>1</v>
      </c>
      <c r="AC183" s="1376">
        <v>1</v>
      </c>
      <c r="AD183" s="2"/>
    </row>
    <row r="184" spans="1:30" s="4" customFormat="1" ht="27" customHeight="1" thickBot="1">
      <c r="A184" s="1293"/>
      <c r="B184" s="1295"/>
      <c r="C184" s="1279"/>
      <c r="D184" s="1275"/>
      <c r="E184" s="1277"/>
      <c r="F184" s="1279"/>
      <c r="G184" s="1385"/>
      <c r="H184" s="1385"/>
      <c r="I184" s="585" t="s">
        <v>11</v>
      </c>
      <c r="J184" s="352">
        <f>J183</f>
        <v>239.6</v>
      </c>
      <c r="K184" s="352">
        <f>K183</f>
        <v>239.6</v>
      </c>
      <c r="L184" s="352"/>
      <c r="M184" s="411"/>
      <c r="N184" s="319">
        <f>N183</f>
        <v>224.7</v>
      </c>
      <c r="O184" s="352">
        <f>O183</f>
        <v>224.7</v>
      </c>
      <c r="P184" s="352"/>
      <c r="Q184" s="411"/>
      <c r="R184" s="319">
        <f>R183</f>
        <v>250</v>
      </c>
      <c r="S184" s="352">
        <f>S183</f>
        <v>250</v>
      </c>
      <c r="T184" s="352"/>
      <c r="U184" s="411"/>
      <c r="V184" s="319">
        <f>V183</f>
        <v>210</v>
      </c>
      <c r="W184" s="352">
        <f>W183</f>
        <v>210</v>
      </c>
      <c r="X184" s="352"/>
      <c r="Y184" s="411"/>
      <c r="Z184" s="1387"/>
      <c r="AA184" s="1388"/>
      <c r="AB184" s="1389"/>
      <c r="AC184" s="1383"/>
      <c r="AD184" s="2"/>
    </row>
    <row r="185" spans="1:30" s="4" customFormat="1" ht="15.75" thickBot="1">
      <c r="A185" s="616" t="s">
        <v>23</v>
      </c>
      <c r="B185" s="618" t="s">
        <v>35</v>
      </c>
      <c r="C185" s="1379" t="s">
        <v>24</v>
      </c>
      <c r="D185" s="1313"/>
      <c r="E185" s="1313"/>
      <c r="F185" s="1313"/>
      <c r="G185" s="1313"/>
      <c r="H185" s="1313"/>
      <c r="I185" s="1354"/>
      <c r="J185" s="612">
        <f>J184</f>
        <v>239.6</v>
      </c>
      <c r="K185" s="604">
        <f>K184</f>
        <v>239.6</v>
      </c>
      <c r="L185" s="604"/>
      <c r="M185" s="613"/>
      <c r="N185" s="612">
        <f>N184</f>
        <v>224.7</v>
      </c>
      <c r="O185" s="604">
        <f>O184</f>
        <v>224.7</v>
      </c>
      <c r="P185" s="604"/>
      <c r="Q185" s="613"/>
      <c r="R185" s="612">
        <f>R184</f>
        <v>250</v>
      </c>
      <c r="S185" s="604">
        <f>S184</f>
        <v>250</v>
      </c>
      <c r="T185" s="604"/>
      <c r="U185" s="613"/>
      <c r="V185" s="612">
        <f>V184</f>
        <v>210</v>
      </c>
      <c r="W185" s="604">
        <f>W184</f>
        <v>210</v>
      </c>
      <c r="X185" s="604"/>
      <c r="Y185" s="613"/>
      <c r="Z185" s="1380"/>
      <c r="AA185" s="1381"/>
      <c r="AB185" s="1381"/>
      <c r="AC185" s="1382"/>
      <c r="AD185" s="2"/>
    </row>
    <row r="186" spans="1:30" s="4" customFormat="1" ht="15.75" thickBot="1">
      <c r="A186" s="617" t="s">
        <v>23</v>
      </c>
      <c r="B186" s="619" t="s">
        <v>41</v>
      </c>
      <c r="C186" s="1230" t="s">
        <v>125</v>
      </c>
      <c r="D186" s="1231"/>
      <c r="E186" s="1231"/>
      <c r="F186" s="1231"/>
      <c r="G186" s="1231"/>
      <c r="H186" s="1231"/>
      <c r="I186" s="1231"/>
      <c r="J186" s="1231"/>
      <c r="K186" s="1231"/>
      <c r="L186" s="1231"/>
      <c r="M186" s="1231"/>
      <c r="N186" s="1231"/>
      <c r="O186" s="1231"/>
      <c r="P186" s="1231"/>
      <c r="Q186" s="1231"/>
      <c r="R186" s="1231"/>
      <c r="S186" s="1231"/>
      <c r="T186" s="1231"/>
      <c r="U186" s="1231"/>
      <c r="V186" s="1231"/>
      <c r="W186" s="1231"/>
      <c r="X186" s="1231"/>
      <c r="Y186" s="1231"/>
      <c r="Z186" s="1231"/>
      <c r="AA186" s="1231"/>
      <c r="AB186" s="1231"/>
      <c r="AC186" s="1232"/>
      <c r="AD186" s="2"/>
    </row>
    <row r="187" spans="1:30" s="4" customFormat="1" ht="19.5" customHeight="1" thickBot="1">
      <c r="A187" s="845" t="s">
        <v>23</v>
      </c>
      <c r="B187" s="855" t="s">
        <v>41</v>
      </c>
      <c r="C187" s="857" t="s">
        <v>18</v>
      </c>
      <c r="D187" s="859" t="s">
        <v>249</v>
      </c>
      <c r="E187" s="864" t="s">
        <v>44</v>
      </c>
      <c r="F187" s="857"/>
      <c r="G187" s="1107" t="s">
        <v>21</v>
      </c>
      <c r="H187" s="1107" t="s">
        <v>21</v>
      </c>
      <c r="I187" s="583" t="s">
        <v>22</v>
      </c>
      <c r="J187" s="166">
        <v>30</v>
      </c>
      <c r="K187" s="166"/>
      <c r="L187" s="166"/>
      <c r="M187" s="315">
        <v>30</v>
      </c>
      <c r="N187" s="577">
        <v>39</v>
      </c>
      <c r="O187" s="167">
        <v>39</v>
      </c>
      <c r="P187" s="167"/>
      <c r="Q187" s="314"/>
      <c r="R187" s="311">
        <v>30</v>
      </c>
      <c r="S187" s="166"/>
      <c r="T187" s="166"/>
      <c r="U187" s="315">
        <v>30</v>
      </c>
      <c r="V187" s="311">
        <v>30</v>
      </c>
      <c r="W187" s="166"/>
      <c r="X187" s="166"/>
      <c r="Y187" s="315">
        <v>30</v>
      </c>
      <c r="Z187" s="608" t="s">
        <v>273</v>
      </c>
      <c r="AA187" s="605">
        <v>160</v>
      </c>
      <c r="AB187" s="84">
        <v>140</v>
      </c>
      <c r="AC187" s="671">
        <v>140</v>
      </c>
      <c r="AD187" s="2"/>
    </row>
    <row r="188" spans="1:30" s="4" customFormat="1" ht="78" customHeight="1" thickBot="1">
      <c r="A188" s="846"/>
      <c r="B188" s="856"/>
      <c r="C188" s="858"/>
      <c r="D188" s="1132"/>
      <c r="E188" s="865"/>
      <c r="F188" s="858"/>
      <c r="G188" s="1108"/>
      <c r="H188" s="1108"/>
      <c r="I188" s="585" t="s">
        <v>11</v>
      </c>
      <c r="J188" s="352">
        <f>J187</f>
        <v>30</v>
      </c>
      <c r="K188" s="352"/>
      <c r="L188" s="352"/>
      <c r="M188" s="411">
        <f t="shared" ref="M188:Y188" si="5">M187</f>
        <v>30</v>
      </c>
      <c r="N188" s="319">
        <f t="shared" si="5"/>
        <v>39</v>
      </c>
      <c r="O188" s="352">
        <f t="shared" si="5"/>
        <v>39</v>
      </c>
      <c r="P188" s="352"/>
      <c r="Q188" s="411"/>
      <c r="R188" s="319">
        <f t="shared" si="5"/>
        <v>30</v>
      </c>
      <c r="S188" s="352"/>
      <c r="T188" s="352"/>
      <c r="U188" s="411">
        <f t="shared" si="5"/>
        <v>30</v>
      </c>
      <c r="V188" s="319">
        <f t="shared" si="5"/>
        <v>30</v>
      </c>
      <c r="W188" s="352"/>
      <c r="X188" s="352"/>
      <c r="Y188" s="411">
        <f t="shared" si="5"/>
        <v>30</v>
      </c>
      <c r="Z188" s="609" t="s">
        <v>251</v>
      </c>
      <c r="AA188" s="672" t="s">
        <v>208</v>
      </c>
      <c r="AB188" s="593"/>
      <c r="AC188" s="594"/>
      <c r="AD188" s="2"/>
    </row>
    <row r="189" spans="1:30" s="4" customFormat="1" ht="27.75" customHeight="1" thickBot="1">
      <c r="A189" s="845" t="s">
        <v>23</v>
      </c>
      <c r="B189" s="855" t="s">
        <v>41</v>
      </c>
      <c r="C189" s="857" t="s">
        <v>23</v>
      </c>
      <c r="D189" s="859" t="s">
        <v>126</v>
      </c>
      <c r="E189" s="864" t="s">
        <v>44</v>
      </c>
      <c r="F189" s="857"/>
      <c r="G189" s="1107" t="s">
        <v>21</v>
      </c>
      <c r="H189" s="1107" t="s">
        <v>21</v>
      </c>
      <c r="I189" s="583" t="s">
        <v>22</v>
      </c>
      <c r="J189" s="166">
        <v>1870</v>
      </c>
      <c r="K189" s="166">
        <v>1870</v>
      </c>
      <c r="L189" s="166"/>
      <c r="M189" s="315"/>
      <c r="N189" s="577">
        <v>2065</v>
      </c>
      <c r="O189" s="167">
        <v>2065</v>
      </c>
      <c r="P189" s="167"/>
      <c r="Q189" s="314"/>
      <c r="R189" s="311">
        <v>2200</v>
      </c>
      <c r="S189" s="166">
        <v>2200</v>
      </c>
      <c r="T189" s="166"/>
      <c r="U189" s="315"/>
      <c r="V189" s="311">
        <v>2300</v>
      </c>
      <c r="W189" s="166">
        <v>2300</v>
      </c>
      <c r="X189" s="166"/>
      <c r="Y189" s="315"/>
      <c r="Z189" s="1365" t="s">
        <v>127</v>
      </c>
      <c r="AA189" s="1326">
        <v>9000</v>
      </c>
      <c r="AB189" s="1374">
        <v>9000</v>
      </c>
      <c r="AC189" s="1376">
        <v>9500</v>
      </c>
      <c r="AD189" s="2"/>
    </row>
    <row r="190" spans="1:30" s="4" customFormat="1" ht="29.25" customHeight="1" thickBot="1">
      <c r="A190" s="846"/>
      <c r="B190" s="856"/>
      <c r="C190" s="858"/>
      <c r="D190" s="1132"/>
      <c r="E190" s="865"/>
      <c r="F190" s="858"/>
      <c r="G190" s="1108"/>
      <c r="H190" s="1108"/>
      <c r="I190" s="585" t="s">
        <v>11</v>
      </c>
      <c r="J190" s="352">
        <f>J189</f>
        <v>1870</v>
      </c>
      <c r="K190" s="352">
        <f t="shared" ref="K190:W190" si="6">K189</f>
        <v>1870</v>
      </c>
      <c r="L190" s="352"/>
      <c r="M190" s="411"/>
      <c r="N190" s="319">
        <f t="shared" si="6"/>
        <v>2065</v>
      </c>
      <c r="O190" s="352">
        <f t="shared" si="6"/>
        <v>2065</v>
      </c>
      <c r="P190" s="352"/>
      <c r="Q190" s="411"/>
      <c r="R190" s="319">
        <f t="shared" si="6"/>
        <v>2200</v>
      </c>
      <c r="S190" s="352">
        <f t="shared" si="6"/>
        <v>2200</v>
      </c>
      <c r="T190" s="352"/>
      <c r="U190" s="411"/>
      <c r="V190" s="319">
        <f t="shared" si="6"/>
        <v>2300</v>
      </c>
      <c r="W190" s="352">
        <f t="shared" si="6"/>
        <v>2300</v>
      </c>
      <c r="X190" s="352"/>
      <c r="Y190" s="411"/>
      <c r="Z190" s="1158"/>
      <c r="AA190" s="1388"/>
      <c r="AB190" s="1389"/>
      <c r="AC190" s="1383"/>
      <c r="AD190" s="2"/>
    </row>
    <row r="191" spans="1:30" s="4" customFormat="1" ht="15.75" thickBot="1">
      <c r="A191" s="479" t="s">
        <v>23</v>
      </c>
      <c r="B191" s="83" t="s">
        <v>41</v>
      </c>
      <c r="C191" s="1391" t="s">
        <v>24</v>
      </c>
      <c r="D191" s="1392"/>
      <c r="E191" s="1392"/>
      <c r="F191" s="1392"/>
      <c r="G191" s="1392"/>
      <c r="H191" s="1392"/>
      <c r="I191" s="1393"/>
      <c r="J191" s="620">
        <f>J188+J190</f>
        <v>1900</v>
      </c>
      <c r="K191" s="624">
        <f t="shared" ref="K191:Y191" si="7">K188+K190</f>
        <v>1870</v>
      </c>
      <c r="L191" s="624"/>
      <c r="M191" s="622">
        <f t="shared" si="7"/>
        <v>30</v>
      </c>
      <c r="N191" s="620">
        <f>N188+N190</f>
        <v>2104</v>
      </c>
      <c r="O191" s="624">
        <f>O188+O190</f>
        <v>2104</v>
      </c>
      <c r="P191" s="624"/>
      <c r="Q191" s="622"/>
      <c r="R191" s="620">
        <f t="shared" si="7"/>
        <v>2230</v>
      </c>
      <c r="S191" s="624">
        <f t="shared" si="7"/>
        <v>2200</v>
      </c>
      <c r="T191" s="624"/>
      <c r="U191" s="622">
        <f t="shared" si="7"/>
        <v>30</v>
      </c>
      <c r="V191" s="620">
        <f t="shared" si="7"/>
        <v>2330</v>
      </c>
      <c r="W191" s="624">
        <f t="shared" si="7"/>
        <v>2300</v>
      </c>
      <c r="X191" s="624"/>
      <c r="Y191" s="622">
        <f t="shared" si="7"/>
        <v>30</v>
      </c>
      <c r="Z191" s="1394"/>
      <c r="AA191" s="1395"/>
      <c r="AB191" s="1395"/>
      <c r="AC191" s="1396"/>
      <c r="AD191" s="2"/>
    </row>
    <row r="192" spans="1:30" s="4" customFormat="1" ht="15.75" thickBot="1">
      <c r="A192" s="474" t="s">
        <v>23</v>
      </c>
      <c r="B192" s="1397" t="s">
        <v>96</v>
      </c>
      <c r="C192" s="1310"/>
      <c r="D192" s="1310"/>
      <c r="E192" s="1310"/>
      <c r="F192" s="1310"/>
      <c r="G192" s="1310"/>
      <c r="H192" s="1310"/>
      <c r="I192" s="1311"/>
      <c r="J192" s="621">
        <f>SUM(J171+J175+J181+J185+J191)</f>
        <v>3604.8</v>
      </c>
      <c r="K192" s="625">
        <f>SUM(K171+K175+K181+K185+K191)</f>
        <v>2109.6</v>
      </c>
      <c r="L192" s="625"/>
      <c r="M192" s="623">
        <f>SUM(M171+M175+M181+M185+M191)</f>
        <v>1495.2</v>
      </c>
      <c r="N192" s="621">
        <f>SUM(N171+N175+N181+N185+N191)</f>
        <v>5221</v>
      </c>
      <c r="O192" s="625">
        <f>SUM(O171+O175+O181+O185+O191)</f>
        <v>2328.6999999999998</v>
      </c>
      <c r="P192" s="625"/>
      <c r="Q192" s="623">
        <f>SUM(Q171+Q175+Q181+Q185+Q191)</f>
        <v>2892.3</v>
      </c>
      <c r="R192" s="621">
        <f>SUM(R171+R175+R181+R185+R191)</f>
        <v>6070</v>
      </c>
      <c r="S192" s="625">
        <f>SUM(S171+S175+S181+S185+S191)</f>
        <v>2450</v>
      </c>
      <c r="T192" s="625"/>
      <c r="U192" s="623">
        <f>SUM(U171+U175+U181+U185+U191)</f>
        <v>3620</v>
      </c>
      <c r="V192" s="621">
        <f>SUM(V171+V175+V181+V185+V191)</f>
        <v>5720</v>
      </c>
      <c r="W192" s="625">
        <f>SUM(W171+W175+W181+W185+W191)</f>
        <v>2510</v>
      </c>
      <c r="X192" s="625"/>
      <c r="Y192" s="623">
        <f>SUM(Y171+Y175+Y181+Y185+Y191)</f>
        <v>3210</v>
      </c>
      <c r="Z192" s="1404"/>
      <c r="AA192" s="1405"/>
      <c r="AB192" s="1405"/>
      <c r="AC192" s="1406"/>
      <c r="AD192" s="2"/>
    </row>
    <row r="193" spans="1:30" ht="15.75" thickBot="1">
      <c r="A193" s="626" t="s">
        <v>28</v>
      </c>
      <c r="B193" s="1233" t="s">
        <v>86</v>
      </c>
      <c r="C193" s="1234"/>
      <c r="D193" s="1234"/>
      <c r="E193" s="1234"/>
      <c r="F193" s="1234"/>
      <c r="G193" s="1234"/>
      <c r="H193" s="1234"/>
      <c r="I193" s="1234"/>
      <c r="J193" s="1234"/>
      <c r="K193" s="1234"/>
      <c r="L193" s="1234"/>
      <c r="M193" s="1234"/>
      <c r="N193" s="1234"/>
      <c r="O193" s="1234"/>
      <c r="P193" s="1234"/>
      <c r="Q193" s="1234"/>
      <c r="R193" s="1234"/>
      <c r="S193" s="1234"/>
      <c r="T193" s="1234"/>
      <c r="U193" s="1234"/>
      <c r="V193" s="1234"/>
      <c r="W193" s="1234"/>
      <c r="X193" s="1234"/>
      <c r="Y193" s="1234"/>
      <c r="Z193" s="1234"/>
      <c r="AA193" s="1234"/>
      <c r="AB193" s="1234"/>
      <c r="AC193" s="1235"/>
    </row>
    <row r="194" spans="1:30" ht="15.75" thickBot="1">
      <c r="A194" s="627" t="s">
        <v>28</v>
      </c>
      <c r="B194" s="628" t="s">
        <v>18</v>
      </c>
      <c r="C194" s="1210" t="s">
        <v>87</v>
      </c>
      <c r="D194" s="1211"/>
      <c r="E194" s="1211"/>
      <c r="F194" s="1211"/>
      <c r="G194" s="1211"/>
      <c r="H194" s="1211"/>
      <c r="I194" s="1211"/>
      <c r="J194" s="1211"/>
      <c r="K194" s="1211"/>
      <c r="L194" s="1211"/>
      <c r="M194" s="1211"/>
      <c r="N194" s="1211"/>
      <c r="O194" s="1211"/>
      <c r="P194" s="1211"/>
      <c r="Q194" s="1211"/>
      <c r="R194" s="1211"/>
      <c r="S194" s="1211"/>
      <c r="T194" s="1211"/>
      <c r="U194" s="1211"/>
      <c r="V194" s="1211"/>
      <c r="W194" s="1211"/>
      <c r="X194" s="1211"/>
      <c r="Y194" s="1211"/>
      <c r="Z194" s="1211"/>
      <c r="AA194" s="1211"/>
      <c r="AB194" s="1211"/>
      <c r="AC194" s="1212"/>
    </row>
    <row r="195" spans="1:30" ht="19.5" customHeight="1">
      <c r="A195" s="1244" t="s">
        <v>28</v>
      </c>
      <c r="B195" s="1213" t="s">
        <v>18</v>
      </c>
      <c r="C195" s="1216" t="s">
        <v>18</v>
      </c>
      <c r="D195" s="1241" t="s">
        <v>88</v>
      </c>
      <c r="E195" s="1223" t="s">
        <v>229</v>
      </c>
      <c r="F195" s="1222"/>
      <c r="G195" s="1221" t="s">
        <v>21</v>
      </c>
      <c r="H195" s="1221" t="s">
        <v>21</v>
      </c>
      <c r="I195" s="629" t="s">
        <v>31</v>
      </c>
      <c r="J195" s="458">
        <v>8.5</v>
      </c>
      <c r="K195" s="458"/>
      <c r="L195" s="458"/>
      <c r="M195" s="459">
        <v>8.5</v>
      </c>
      <c r="N195" s="365"/>
      <c r="O195" s="366"/>
      <c r="P195" s="366"/>
      <c r="Q195" s="367"/>
      <c r="R195" s="368"/>
      <c r="S195" s="369"/>
      <c r="T195" s="369"/>
      <c r="U195" s="370"/>
      <c r="V195" s="368"/>
      <c r="W195" s="369"/>
      <c r="X195" s="369"/>
      <c r="Y195" s="370"/>
      <c r="Z195" s="1222" t="s">
        <v>252</v>
      </c>
      <c r="AA195" s="819"/>
      <c r="AB195" s="1224"/>
      <c r="AC195" s="1227"/>
    </row>
    <row r="196" spans="1:30" ht="18" customHeight="1">
      <c r="A196" s="1236"/>
      <c r="B196" s="1214"/>
      <c r="C196" s="1217"/>
      <c r="D196" s="1242"/>
      <c r="E196" s="822"/>
      <c r="F196" s="824"/>
      <c r="G196" s="826"/>
      <c r="H196" s="826"/>
      <c r="I196" s="630" t="s">
        <v>30</v>
      </c>
      <c r="J196" s="460">
        <v>76.7</v>
      </c>
      <c r="K196" s="460"/>
      <c r="L196" s="460"/>
      <c r="M196" s="449">
        <v>76.7</v>
      </c>
      <c r="N196" s="377"/>
      <c r="O196" s="116"/>
      <c r="P196" s="116"/>
      <c r="Q196" s="118"/>
      <c r="R196" s="378"/>
      <c r="S196" s="379"/>
      <c r="T196" s="379"/>
      <c r="U196" s="380"/>
      <c r="V196" s="378"/>
      <c r="W196" s="379"/>
      <c r="X196" s="379"/>
      <c r="Y196" s="380"/>
      <c r="Z196" s="824"/>
      <c r="AA196" s="820"/>
      <c r="AB196" s="1225"/>
      <c r="AC196" s="1228"/>
    </row>
    <row r="197" spans="1:30" ht="15.75" thickBot="1">
      <c r="A197" s="1237"/>
      <c r="B197" s="1215"/>
      <c r="C197" s="1218"/>
      <c r="D197" s="1243"/>
      <c r="E197" s="823"/>
      <c r="F197" s="825"/>
      <c r="G197" s="827"/>
      <c r="H197" s="827"/>
      <c r="I197" s="631" t="s">
        <v>11</v>
      </c>
      <c r="J197" s="122">
        <f>SUM(J195:J196)</f>
        <v>85.2</v>
      </c>
      <c r="K197" s="381"/>
      <c r="L197" s="381"/>
      <c r="M197" s="495">
        <f>SUM(M195:M196)</f>
        <v>85.2</v>
      </c>
      <c r="N197" s="119"/>
      <c r="O197" s="381"/>
      <c r="P197" s="381"/>
      <c r="Q197" s="495"/>
      <c r="R197" s="119"/>
      <c r="S197" s="381"/>
      <c r="T197" s="381"/>
      <c r="U197" s="495"/>
      <c r="V197" s="119"/>
      <c r="W197" s="381"/>
      <c r="X197" s="381"/>
      <c r="Y197" s="381"/>
      <c r="Z197" s="825"/>
      <c r="AA197" s="821"/>
      <c r="AB197" s="1226"/>
      <c r="AC197" s="1229"/>
    </row>
    <row r="198" spans="1:30" ht="20.25" customHeight="1">
      <c r="A198" s="1236" t="s">
        <v>28</v>
      </c>
      <c r="B198" s="1214" t="s">
        <v>18</v>
      </c>
      <c r="C198" s="1217" t="s">
        <v>23</v>
      </c>
      <c r="D198" s="1242" t="s">
        <v>207</v>
      </c>
      <c r="E198" s="822" t="s">
        <v>229</v>
      </c>
      <c r="F198" s="824"/>
      <c r="G198" s="826" t="s">
        <v>21</v>
      </c>
      <c r="H198" s="826" t="s">
        <v>21</v>
      </c>
      <c r="I198" s="632" t="s">
        <v>31</v>
      </c>
      <c r="J198" s="461">
        <v>9.4</v>
      </c>
      <c r="K198" s="461"/>
      <c r="L198" s="461"/>
      <c r="M198" s="462">
        <v>9.4</v>
      </c>
      <c r="N198" s="371"/>
      <c r="O198" s="372"/>
      <c r="P198" s="372"/>
      <c r="Q198" s="373"/>
      <c r="R198" s="374"/>
      <c r="S198" s="375"/>
      <c r="T198" s="375"/>
      <c r="U198" s="376"/>
      <c r="V198" s="374"/>
      <c r="W198" s="375"/>
      <c r="X198" s="375"/>
      <c r="Y198" s="376"/>
      <c r="Z198" s="824" t="s">
        <v>252</v>
      </c>
      <c r="AA198" s="820"/>
      <c r="AB198" s="1225"/>
      <c r="AC198" s="1228"/>
      <c r="AD198" s="6"/>
    </row>
    <row r="199" spans="1:30" ht="17.25" customHeight="1">
      <c r="A199" s="1236"/>
      <c r="B199" s="1214"/>
      <c r="C199" s="1217"/>
      <c r="D199" s="1242"/>
      <c r="E199" s="822"/>
      <c r="F199" s="824"/>
      <c r="G199" s="826"/>
      <c r="H199" s="826"/>
      <c r="I199" s="630" t="s">
        <v>30</v>
      </c>
      <c r="J199" s="460">
        <v>84.1</v>
      </c>
      <c r="K199" s="460"/>
      <c r="L199" s="460"/>
      <c r="M199" s="449">
        <v>84.1</v>
      </c>
      <c r="N199" s="377"/>
      <c r="O199" s="116"/>
      <c r="P199" s="116"/>
      <c r="Q199" s="118"/>
      <c r="R199" s="378"/>
      <c r="S199" s="379"/>
      <c r="T199" s="379"/>
      <c r="U199" s="380"/>
      <c r="V199" s="378"/>
      <c r="W199" s="379"/>
      <c r="X199" s="379"/>
      <c r="Y199" s="380"/>
      <c r="Z199" s="824"/>
      <c r="AA199" s="820"/>
      <c r="AB199" s="1225"/>
      <c r="AC199" s="1228"/>
      <c r="AD199" s="6"/>
    </row>
    <row r="200" spans="1:30" ht="15.75" thickBot="1">
      <c r="A200" s="1237"/>
      <c r="B200" s="1215"/>
      <c r="C200" s="1218"/>
      <c r="D200" s="1243"/>
      <c r="E200" s="823"/>
      <c r="F200" s="825"/>
      <c r="G200" s="827"/>
      <c r="H200" s="827"/>
      <c r="I200" s="631" t="s">
        <v>11</v>
      </c>
      <c r="J200" s="122">
        <f>SUM(J198:J199)</f>
        <v>93.5</v>
      </c>
      <c r="K200" s="381"/>
      <c r="L200" s="381"/>
      <c r="M200" s="495">
        <f>SUM(M198:M199)</f>
        <v>93.5</v>
      </c>
      <c r="N200" s="119"/>
      <c r="O200" s="122"/>
      <c r="P200" s="122"/>
      <c r="Q200" s="123"/>
      <c r="R200" s="381"/>
      <c r="S200" s="122"/>
      <c r="T200" s="122"/>
      <c r="U200" s="123"/>
      <c r="V200" s="381"/>
      <c r="W200" s="122"/>
      <c r="X200" s="122"/>
      <c r="Y200" s="123"/>
      <c r="Z200" s="825"/>
      <c r="AA200" s="821"/>
      <c r="AB200" s="1226"/>
      <c r="AC200" s="1229"/>
      <c r="AD200" s="6"/>
    </row>
    <row r="201" spans="1:30">
      <c r="A201" s="1238" t="s">
        <v>28</v>
      </c>
      <c r="B201" s="1239" t="s">
        <v>18</v>
      </c>
      <c r="C201" s="1240" t="s">
        <v>28</v>
      </c>
      <c r="D201" s="1246" t="s">
        <v>89</v>
      </c>
      <c r="E201" s="828">
        <v>13</v>
      </c>
      <c r="F201" s="829"/>
      <c r="G201" s="830">
        <v>288712070</v>
      </c>
      <c r="H201" s="830">
        <v>288712070</v>
      </c>
      <c r="I201" s="629" t="s">
        <v>30</v>
      </c>
      <c r="J201" s="369"/>
      <c r="K201" s="369"/>
      <c r="L201" s="369"/>
      <c r="M201" s="370"/>
      <c r="N201" s="365">
        <v>62.3</v>
      </c>
      <c r="O201" s="366"/>
      <c r="P201" s="366"/>
      <c r="Q201" s="367">
        <v>62.3</v>
      </c>
      <c r="R201" s="368"/>
      <c r="S201" s="369"/>
      <c r="T201" s="369"/>
      <c r="U201" s="370"/>
      <c r="V201" s="368"/>
      <c r="W201" s="369"/>
      <c r="X201" s="369"/>
      <c r="Y201" s="370"/>
      <c r="Z201" s="829" t="s">
        <v>253</v>
      </c>
      <c r="AA201" s="1245">
        <v>1</v>
      </c>
      <c r="AB201" s="1285"/>
      <c r="AC201" s="1247"/>
      <c r="AD201" s="6"/>
    </row>
    <row r="202" spans="1:30">
      <c r="A202" s="1236"/>
      <c r="B202" s="1214"/>
      <c r="C202" s="1217"/>
      <c r="D202" s="1242"/>
      <c r="E202" s="822"/>
      <c r="F202" s="824"/>
      <c r="G202" s="826"/>
      <c r="H202" s="826"/>
      <c r="I202" s="632" t="s">
        <v>31</v>
      </c>
      <c r="J202" s="375">
        <v>14.4</v>
      </c>
      <c r="K202" s="375"/>
      <c r="L202" s="375"/>
      <c r="M202" s="376">
        <v>14.4</v>
      </c>
      <c r="N202" s="371">
        <v>165.6</v>
      </c>
      <c r="O202" s="372"/>
      <c r="P202" s="372"/>
      <c r="Q202" s="373">
        <v>165.6</v>
      </c>
      <c r="R202" s="374"/>
      <c r="S202" s="375"/>
      <c r="T202" s="375"/>
      <c r="U202" s="376"/>
      <c r="V202" s="374"/>
      <c r="W202" s="375"/>
      <c r="X202" s="375"/>
      <c r="Y202" s="376"/>
      <c r="Z202" s="824"/>
      <c r="AA202" s="832"/>
      <c r="AB202" s="1225"/>
      <c r="AC202" s="1228"/>
      <c r="AD202" s="6"/>
    </row>
    <row r="203" spans="1:30">
      <c r="A203" s="1236"/>
      <c r="B203" s="1214"/>
      <c r="C203" s="1217"/>
      <c r="D203" s="1242"/>
      <c r="E203" s="822"/>
      <c r="F203" s="824"/>
      <c r="G203" s="826"/>
      <c r="H203" s="826"/>
      <c r="I203" s="630" t="s">
        <v>52</v>
      </c>
      <c r="J203" s="379"/>
      <c r="K203" s="379"/>
      <c r="L203" s="379"/>
      <c r="M203" s="380"/>
      <c r="N203" s="377">
        <v>10</v>
      </c>
      <c r="O203" s="116"/>
      <c r="P203" s="116"/>
      <c r="Q203" s="118">
        <v>10</v>
      </c>
      <c r="R203" s="378"/>
      <c r="S203" s="379"/>
      <c r="T203" s="379"/>
      <c r="U203" s="380"/>
      <c r="V203" s="378"/>
      <c r="W203" s="379"/>
      <c r="X203" s="379"/>
      <c r="Y203" s="380"/>
      <c r="Z203" s="824"/>
      <c r="AA203" s="832"/>
      <c r="AB203" s="1225"/>
      <c r="AC203" s="1228"/>
      <c r="AD203" s="6"/>
    </row>
    <row r="204" spans="1:30" ht="15.75" thickBot="1">
      <c r="A204" s="1237"/>
      <c r="B204" s="1215"/>
      <c r="C204" s="1218"/>
      <c r="D204" s="1243"/>
      <c r="E204" s="823"/>
      <c r="F204" s="825"/>
      <c r="G204" s="827"/>
      <c r="H204" s="827"/>
      <c r="I204" s="631" t="s">
        <v>11</v>
      </c>
      <c r="J204" s="122">
        <f>SUM(J201:J203)</f>
        <v>14.4</v>
      </c>
      <c r="K204" s="381"/>
      <c r="L204" s="381"/>
      <c r="M204" s="495">
        <f>SUM(M201:M203)</f>
        <v>14.4</v>
      </c>
      <c r="N204" s="119">
        <f>SUM(N201:N203)</f>
        <v>237.89999999999998</v>
      </c>
      <c r="O204" s="381"/>
      <c r="P204" s="381"/>
      <c r="Q204" s="495">
        <f>SUM(Q201:Q203)</f>
        <v>237.89999999999998</v>
      </c>
      <c r="R204" s="119"/>
      <c r="S204" s="381"/>
      <c r="T204" s="381"/>
      <c r="U204" s="495"/>
      <c r="V204" s="119"/>
      <c r="W204" s="122"/>
      <c r="X204" s="122"/>
      <c r="Y204" s="123"/>
      <c r="Z204" s="825"/>
      <c r="AA204" s="833"/>
      <c r="AB204" s="1226"/>
      <c r="AC204" s="1229"/>
      <c r="AD204" s="6"/>
    </row>
    <row r="205" spans="1:30" ht="24" customHeight="1">
      <c r="A205" s="1236" t="s">
        <v>28</v>
      </c>
      <c r="B205" s="1214" t="s">
        <v>18</v>
      </c>
      <c r="C205" s="1217" t="s">
        <v>35</v>
      </c>
      <c r="D205" s="1242" t="s">
        <v>90</v>
      </c>
      <c r="E205" s="822" t="s">
        <v>229</v>
      </c>
      <c r="F205" s="824"/>
      <c r="G205" s="826" t="s">
        <v>21</v>
      </c>
      <c r="H205" s="826" t="s">
        <v>21</v>
      </c>
      <c r="I205" s="632" t="s">
        <v>31</v>
      </c>
      <c r="J205" s="461"/>
      <c r="K205" s="461"/>
      <c r="L205" s="461"/>
      <c r="M205" s="462"/>
      <c r="N205" s="371"/>
      <c r="O205" s="372"/>
      <c r="P205" s="372"/>
      <c r="Q205" s="373"/>
      <c r="R205" s="374">
        <v>100</v>
      </c>
      <c r="S205" s="375"/>
      <c r="T205" s="375"/>
      <c r="U205" s="376">
        <v>100</v>
      </c>
      <c r="V205" s="374">
        <v>100</v>
      </c>
      <c r="W205" s="375"/>
      <c r="X205" s="375"/>
      <c r="Y205" s="376">
        <v>100</v>
      </c>
      <c r="Z205" s="1248" t="s">
        <v>91</v>
      </c>
      <c r="AA205" s="820"/>
      <c r="AB205" s="1225">
        <v>1</v>
      </c>
      <c r="AC205" s="1228"/>
      <c r="AD205" s="6"/>
    </row>
    <row r="206" spans="1:30">
      <c r="A206" s="1236"/>
      <c r="B206" s="1214"/>
      <c r="C206" s="1217"/>
      <c r="D206" s="1242"/>
      <c r="E206" s="822"/>
      <c r="F206" s="824"/>
      <c r="G206" s="826"/>
      <c r="H206" s="826"/>
      <c r="I206" s="630" t="s">
        <v>30</v>
      </c>
      <c r="J206" s="460"/>
      <c r="K206" s="460"/>
      <c r="L206" s="460"/>
      <c r="M206" s="449"/>
      <c r="N206" s="377"/>
      <c r="O206" s="116"/>
      <c r="P206" s="116"/>
      <c r="Q206" s="118"/>
      <c r="R206" s="378">
        <v>400</v>
      </c>
      <c r="S206" s="379"/>
      <c r="T206" s="379"/>
      <c r="U206" s="380">
        <v>400</v>
      </c>
      <c r="V206" s="378">
        <v>400</v>
      </c>
      <c r="W206" s="379"/>
      <c r="X206" s="379"/>
      <c r="Y206" s="380">
        <v>400</v>
      </c>
      <c r="Z206" s="1249"/>
      <c r="AA206" s="820"/>
      <c r="AB206" s="1225"/>
      <c r="AC206" s="1228"/>
      <c r="AD206" s="6"/>
    </row>
    <row r="207" spans="1:30" ht="15.75" thickBot="1">
      <c r="A207" s="1236"/>
      <c r="B207" s="1214"/>
      <c r="C207" s="1217"/>
      <c r="D207" s="1242"/>
      <c r="E207" s="822"/>
      <c r="F207" s="824"/>
      <c r="G207" s="826"/>
      <c r="H207" s="826"/>
      <c r="I207" s="633" t="s">
        <v>11</v>
      </c>
      <c r="J207" s="122"/>
      <c r="K207" s="383"/>
      <c r="L207" s="383"/>
      <c r="M207" s="384"/>
      <c r="N207" s="382"/>
      <c r="O207" s="383"/>
      <c r="P207" s="383"/>
      <c r="Q207" s="384"/>
      <c r="R207" s="382">
        <f>SUM(R205:R206)</f>
        <v>500</v>
      </c>
      <c r="S207" s="382"/>
      <c r="T207" s="382"/>
      <c r="U207" s="634">
        <f>SUM(U205:U206)</f>
        <v>500</v>
      </c>
      <c r="V207" s="119">
        <f>SUM(V205:V206)</f>
        <v>500</v>
      </c>
      <c r="W207" s="382"/>
      <c r="X207" s="382"/>
      <c r="Y207" s="382">
        <f>SUM(Y205:Y206)</f>
        <v>500</v>
      </c>
      <c r="Z207" s="1250"/>
      <c r="AA207" s="820"/>
      <c r="AB207" s="1225"/>
      <c r="AC207" s="1228"/>
      <c r="AD207" s="6"/>
    </row>
    <row r="208" spans="1:30" ht="16.5" customHeight="1" thickBot="1">
      <c r="A208" s="638" t="s">
        <v>28</v>
      </c>
      <c r="B208" s="473" t="s">
        <v>18</v>
      </c>
      <c r="C208" s="1271" t="s">
        <v>24</v>
      </c>
      <c r="D208" s="1272"/>
      <c r="E208" s="1272"/>
      <c r="F208" s="1272"/>
      <c r="G208" s="1272"/>
      <c r="H208" s="1272"/>
      <c r="I208" s="1273"/>
      <c r="J208" s="385">
        <f>SUM(J197+J200+J204+J207)</f>
        <v>193.1</v>
      </c>
      <c r="K208" s="385"/>
      <c r="L208" s="385"/>
      <c r="M208" s="635">
        <f>SUM(M197+M200+M204+M207)</f>
        <v>193.1</v>
      </c>
      <c r="N208" s="636">
        <f>SUM(N197+N200+N204+N207)</f>
        <v>237.89999999999998</v>
      </c>
      <c r="O208" s="385"/>
      <c r="P208" s="385"/>
      <c r="Q208" s="635">
        <f>SUM(Q197+Q200+Q204+Q207)</f>
        <v>237.89999999999998</v>
      </c>
      <c r="R208" s="636">
        <f>SUM(R197+R200+R204+R207)</f>
        <v>500</v>
      </c>
      <c r="S208" s="385"/>
      <c r="T208" s="385"/>
      <c r="U208" s="635">
        <f>SUM(U197+U200+U204+U207)</f>
        <v>500</v>
      </c>
      <c r="V208" s="636">
        <f>SUM(V197+V200+V204+V207)</f>
        <v>500</v>
      </c>
      <c r="W208" s="385"/>
      <c r="X208" s="385"/>
      <c r="Y208" s="637">
        <f>SUM(Y197+Y200+Y204+Y207)</f>
        <v>500</v>
      </c>
      <c r="Z208" s="1258"/>
      <c r="AA208" s="1259"/>
      <c r="AB208" s="1259"/>
      <c r="AC208" s="1260"/>
      <c r="AD208" s="6"/>
    </row>
    <row r="209" spans="1:30" ht="15.75" thickBot="1">
      <c r="A209" s="639" t="s">
        <v>28</v>
      </c>
      <c r="B209" s="473" t="s">
        <v>23</v>
      </c>
      <c r="C209" s="1261" t="s">
        <v>92</v>
      </c>
      <c r="D209" s="1262"/>
      <c r="E209" s="1262"/>
      <c r="F209" s="1262"/>
      <c r="G209" s="1262"/>
      <c r="H209" s="1262"/>
      <c r="I209" s="1262"/>
      <c r="J209" s="1262"/>
      <c r="K209" s="1262"/>
      <c r="L209" s="1262"/>
      <c r="M209" s="1262"/>
      <c r="N209" s="1262"/>
      <c r="O209" s="1262"/>
      <c r="P209" s="1262"/>
      <c r="Q209" s="1262"/>
      <c r="R209" s="1262"/>
      <c r="S209" s="1262"/>
      <c r="T209" s="1262"/>
      <c r="U209" s="1262"/>
      <c r="V209" s="1262"/>
      <c r="W209" s="1262"/>
      <c r="X209" s="1262"/>
      <c r="Y209" s="1262"/>
      <c r="Z209" s="1262"/>
      <c r="AA209" s="1262"/>
      <c r="AB209" s="1262"/>
      <c r="AC209" s="1263"/>
      <c r="AD209" s="6"/>
    </row>
    <row r="210" spans="1:30" ht="25.5" customHeight="1">
      <c r="A210" s="1251" t="s">
        <v>28</v>
      </c>
      <c r="B210" s="1253" t="s">
        <v>23</v>
      </c>
      <c r="C210" s="1255" t="s">
        <v>18</v>
      </c>
      <c r="D210" s="970" t="s">
        <v>254</v>
      </c>
      <c r="E210" s="831">
        <v>13</v>
      </c>
      <c r="F210" s="814"/>
      <c r="G210" s="1267">
        <v>288712070</v>
      </c>
      <c r="H210" s="1269">
        <v>288712070</v>
      </c>
      <c r="I210" s="25" t="s">
        <v>22</v>
      </c>
      <c r="J210" s="386">
        <v>50</v>
      </c>
      <c r="K210" s="387"/>
      <c r="L210" s="387"/>
      <c r="M210" s="388">
        <v>50</v>
      </c>
      <c r="N210" s="389">
        <v>50</v>
      </c>
      <c r="O210" s="390">
        <v>50</v>
      </c>
      <c r="P210" s="390"/>
      <c r="Q210" s="391"/>
      <c r="R210" s="386">
        <v>50</v>
      </c>
      <c r="S210" s="387"/>
      <c r="T210" s="387"/>
      <c r="U210" s="388">
        <v>50</v>
      </c>
      <c r="V210" s="386">
        <v>50</v>
      </c>
      <c r="W210" s="387"/>
      <c r="X210" s="387"/>
      <c r="Y210" s="388">
        <v>50</v>
      </c>
      <c r="Z210" s="1264" t="s">
        <v>93</v>
      </c>
      <c r="AA210" s="1265">
        <v>6</v>
      </c>
      <c r="AB210" s="1284">
        <v>6</v>
      </c>
      <c r="AC210" s="1266">
        <v>6</v>
      </c>
      <c r="AD210" s="6"/>
    </row>
    <row r="211" spans="1:30" ht="27.75" customHeight="1" thickBot="1">
      <c r="A211" s="1252"/>
      <c r="B211" s="1254"/>
      <c r="C211" s="1256"/>
      <c r="D211" s="1257"/>
      <c r="E211" s="833"/>
      <c r="F211" s="816"/>
      <c r="G211" s="1268"/>
      <c r="H211" s="1270"/>
      <c r="I211" s="75" t="s">
        <v>11</v>
      </c>
      <c r="J211" s="392">
        <f>J210</f>
        <v>50</v>
      </c>
      <c r="K211" s="352"/>
      <c r="L211" s="352"/>
      <c r="M211" s="393">
        <f t="shared" ref="M211:Y211" si="8">M210</f>
        <v>50</v>
      </c>
      <c r="N211" s="392">
        <f t="shared" si="8"/>
        <v>50</v>
      </c>
      <c r="O211" s="392">
        <f t="shared" si="8"/>
        <v>50</v>
      </c>
      <c r="P211" s="352"/>
      <c r="Q211" s="393"/>
      <c r="R211" s="392">
        <f t="shared" si="8"/>
        <v>50</v>
      </c>
      <c r="S211" s="352"/>
      <c r="T211" s="352"/>
      <c r="U211" s="393">
        <f t="shared" si="8"/>
        <v>50</v>
      </c>
      <c r="V211" s="392">
        <f t="shared" si="8"/>
        <v>50</v>
      </c>
      <c r="W211" s="352"/>
      <c r="X211" s="352"/>
      <c r="Y211" s="393">
        <f t="shared" si="8"/>
        <v>50</v>
      </c>
      <c r="Z211" s="1089"/>
      <c r="AA211" s="821"/>
      <c r="AB211" s="1226"/>
      <c r="AC211" s="1229"/>
      <c r="AD211" s="6"/>
    </row>
    <row r="212" spans="1:30" ht="22.5" customHeight="1" thickBot="1">
      <c r="A212" s="1251" t="s">
        <v>28</v>
      </c>
      <c r="B212" s="1253" t="s">
        <v>23</v>
      </c>
      <c r="C212" s="1288" t="s">
        <v>23</v>
      </c>
      <c r="D212" s="970" t="s">
        <v>94</v>
      </c>
      <c r="E212" s="831">
        <v>13</v>
      </c>
      <c r="F212" s="814"/>
      <c r="G212" s="1267">
        <v>288712070</v>
      </c>
      <c r="H212" s="1269">
        <v>288712070</v>
      </c>
      <c r="I212" s="649" t="s">
        <v>95</v>
      </c>
      <c r="J212" s="647">
        <v>663</v>
      </c>
      <c r="K212" s="387"/>
      <c r="L212" s="387"/>
      <c r="M212" s="397">
        <v>663</v>
      </c>
      <c r="N212" s="414">
        <v>855</v>
      </c>
      <c r="O212" s="390">
        <v>855</v>
      </c>
      <c r="P212" s="390"/>
      <c r="Q212" s="641"/>
      <c r="R212" s="647">
        <v>700</v>
      </c>
      <c r="S212" s="387"/>
      <c r="T212" s="387"/>
      <c r="U212" s="397">
        <v>700</v>
      </c>
      <c r="V212" s="647">
        <v>700</v>
      </c>
      <c r="W212" s="387"/>
      <c r="X212" s="387"/>
      <c r="Y212" s="388">
        <v>700</v>
      </c>
      <c r="Z212" s="654" t="s">
        <v>255</v>
      </c>
      <c r="AA212" s="651">
        <v>15</v>
      </c>
      <c r="AB212" s="74">
        <v>15</v>
      </c>
      <c r="AC212" s="480">
        <v>15</v>
      </c>
      <c r="AD212" s="6"/>
    </row>
    <row r="213" spans="1:30" ht="24" customHeight="1" thickBot="1">
      <c r="A213" s="1286"/>
      <c r="B213" s="1287"/>
      <c r="C213" s="1289"/>
      <c r="D213" s="1291"/>
      <c r="E213" s="832"/>
      <c r="F213" s="815"/>
      <c r="G213" s="1328"/>
      <c r="H213" s="1296"/>
      <c r="I213" s="630"/>
      <c r="J213" s="648"/>
      <c r="K213" s="394"/>
      <c r="L213" s="394"/>
      <c r="M213" s="402"/>
      <c r="N213" s="416"/>
      <c r="O213" s="395"/>
      <c r="P213" s="395"/>
      <c r="Q213" s="642"/>
      <c r="R213" s="648"/>
      <c r="S213" s="394"/>
      <c r="T213" s="394"/>
      <c r="U213" s="402"/>
      <c r="V213" s="648"/>
      <c r="W213" s="394"/>
      <c r="X213" s="394"/>
      <c r="Y213" s="398"/>
      <c r="Z213" s="654" t="s">
        <v>256</v>
      </c>
      <c r="AA213" s="652" t="s">
        <v>230</v>
      </c>
      <c r="AB213" s="71">
        <v>20</v>
      </c>
      <c r="AC213" s="481">
        <v>20</v>
      </c>
      <c r="AD213" s="6"/>
    </row>
    <row r="214" spans="1:30" ht="32.25" customHeight="1" thickBot="1">
      <c r="A214" s="1252"/>
      <c r="B214" s="1254"/>
      <c r="C214" s="1290"/>
      <c r="D214" s="1257"/>
      <c r="E214" s="833"/>
      <c r="F214" s="816"/>
      <c r="G214" s="1268"/>
      <c r="H214" s="1270"/>
      <c r="I214" s="631" t="s">
        <v>11</v>
      </c>
      <c r="J214" s="319">
        <f>J212</f>
        <v>663</v>
      </c>
      <c r="K214" s="352"/>
      <c r="L214" s="352"/>
      <c r="M214" s="411">
        <f t="shared" ref="M214:Y214" si="9">M212</f>
        <v>663</v>
      </c>
      <c r="N214" s="319">
        <f t="shared" si="9"/>
        <v>855</v>
      </c>
      <c r="O214" s="352">
        <f t="shared" si="9"/>
        <v>855</v>
      </c>
      <c r="P214" s="352"/>
      <c r="Q214" s="411"/>
      <c r="R214" s="319">
        <f t="shared" si="9"/>
        <v>700</v>
      </c>
      <c r="S214" s="352"/>
      <c r="T214" s="352"/>
      <c r="U214" s="411">
        <f t="shared" si="9"/>
        <v>700</v>
      </c>
      <c r="V214" s="319">
        <f t="shared" si="9"/>
        <v>700</v>
      </c>
      <c r="W214" s="352"/>
      <c r="X214" s="352"/>
      <c r="Y214" s="393">
        <f t="shared" si="9"/>
        <v>700</v>
      </c>
      <c r="Z214" s="654" t="s">
        <v>257</v>
      </c>
      <c r="AA214" s="653">
        <v>3</v>
      </c>
      <c r="AB214" s="72">
        <v>5</v>
      </c>
      <c r="AC214" s="482">
        <v>5</v>
      </c>
      <c r="AD214" s="6"/>
    </row>
    <row r="215" spans="1:30" ht="15.75" thickBot="1">
      <c r="A215" s="688" t="s">
        <v>28</v>
      </c>
      <c r="B215" s="473" t="s">
        <v>23</v>
      </c>
      <c r="C215" s="1312" t="s">
        <v>97</v>
      </c>
      <c r="D215" s="1313"/>
      <c r="E215" s="1313"/>
      <c r="F215" s="1313"/>
      <c r="G215" s="1313"/>
      <c r="H215" s="1313"/>
      <c r="I215" s="1313"/>
      <c r="J215" s="646">
        <f>SUM(J211+J214)</f>
        <v>713</v>
      </c>
      <c r="K215" s="396"/>
      <c r="L215" s="396"/>
      <c r="M215" s="640">
        <f>SUM(M211+M214)</f>
        <v>713</v>
      </c>
      <c r="N215" s="646">
        <f>SUM(N211+N214)</f>
        <v>905</v>
      </c>
      <c r="O215" s="396">
        <f>SUM(O211+O214)</f>
        <v>905</v>
      </c>
      <c r="P215" s="396"/>
      <c r="Q215" s="640"/>
      <c r="R215" s="646">
        <f>SUM(R211+R214)</f>
        <v>750</v>
      </c>
      <c r="S215" s="396"/>
      <c r="T215" s="396"/>
      <c r="U215" s="640">
        <f>SUM(U211+U214)</f>
        <v>750</v>
      </c>
      <c r="V215" s="646">
        <f>SUM(V211+V214)</f>
        <v>750</v>
      </c>
      <c r="W215" s="396"/>
      <c r="X215" s="396"/>
      <c r="Y215" s="650">
        <f>SUM(Y211+Y214)</f>
        <v>750</v>
      </c>
      <c r="Z215" s="1306"/>
      <c r="AA215" s="1307"/>
      <c r="AB215" s="1307"/>
      <c r="AC215" s="1308"/>
      <c r="AD215" s="6"/>
    </row>
    <row r="216" spans="1:30" ht="15.75" thickBot="1">
      <c r="A216" s="474" t="s">
        <v>28</v>
      </c>
      <c r="B216" s="1317" t="s">
        <v>98</v>
      </c>
      <c r="C216" s="1318"/>
      <c r="D216" s="1318"/>
      <c r="E216" s="1318"/>
      <c r="F216" s="1318"/>
      <c r="G216" s="1318"/>
      <c r="H216" s="1318"/>
      <c r="I216" s="1319"/>
      <c r="J216" s="655">
        <f>SUM(J208+J215)</f>
        <v>906.1</v>
      </c>
      <c r="K216" s="656"/>
      <c r="L216" s="656"/>
      <c r="M216" s="657">
        <f>SUM(M208+M215)</f>
        <v>906.1</v>
      </c>
      <c r="N216" s="655">
        <f>SUM(N208+N215)</f>
        <v>1142.9000000000001</v>
      </c>
      <c r="O216" s="656">
        <f>SUM(O208+O215)</f>
        <v>905</v>
      </c>
      <c r="P216" s="656"/>
      <c r="Q216" s="657">
        <f>SUM(Q208+Q215)</f>
        <v>237.89999999999998</v>
      </c>
      <c r="R216" s="655">
        <f>SUM(R208+R215)</f>
        <v>1250</v>
      </c>
      <c r="S216" s="656"/>
      <c r="T216" s="656"/>
      <c r="U216" s="657">
        <f>SUM(U208+U215)</f>
        <v>1250</v>
      </c>
      <c r="V216" s="655">
        <f>SUM(V208+V215)</f>
        <v>1250</v>
      </c>
      <c r="W216" s="656"/>
      <c r="X216" s="656"/>
      <c r="Y216" s="658">
        <f>SUM(Y208+Y215)</f>
        <v>1250</v>
      </c>
      <c r="Z216" s="1314"/>
      <c r="AA216" s="1315"/>
      <c r="AB216" s="1315"/>
      <c r="AC216" s="1316"/>
      <c r="AD216" s="6"/>
    </row>
    <row r="217" spans="1:30" ht="15.75" thickBot="1">
      <c r="A217" s="616" t="s">
        <v>35</v>
      </c>
      <c r="B217" s="1339" t="s">
        <v>99</v>
      </c>
      <c r="C217" s="1330"/>
      <c r="D217" s="1330"/>
      <c r="E217" s="1330"/>
      <c r="F217" s="1330"/>
      <c r="G217" s="1330"/>
      <c r="H217" s="1330"/>
      <c r="I217" s="1330"/>
      <c r="J217" s="1330"/>
      <c r="K217" s="1330"/>
      <c r="L217" s="1330"/>
      <c r="M217" s="1330"/>
      <c r="N217" s="1330"/>
      <c r="O217" s="1330"/>
      <c r="P217" s="1330"/>
      <c r="Q217" s="1330"/>
      <c r="R217" s="1330"/>
      <c r="S217" s="1330"/>
      <c r="T217" s="1330"/>
      <c r="U217" s="1330"/>
      <c r="V217" s="1330"/>
      <c r="W217" s="1330"/>
      <c r="X217" s="1330"/>
      <c r="Y217" s="1330"/>
      <c r="Z217" s="1330"/>
      <c r="AA217" s="1330"/>
      <c r="AB217" s="1330"/>
      <c r="AC217" s="1331"/>
      <c r="AD217" s="6"/>
    </row>
    <row r="218" spans="1:30" ht="15.75" thickBot="1">
      <c r="A218" s="659" t="s">
        <v>35</v>
      </c>
      <c r="B218" s="473" t="s">
        <v>18</v>
      </c>
      <c r="C218" s="1329" t="s">
        <v>100</v>
      </c>
      <c r="D218" s="1330"/>
      <c r="E218" s="1330"/>
      <c r="F218" s="1330"/>
      <c r="G218" s="1330"/>
      <c r="H218" s="1330"/>
      <c r="I218" s="1330"/>
      <c r="J218" s="1330"/>
      <c r="K218" s="1330"/>
      <c r="L218" s="1330"/>
      <c r="M218" s="1330"/>
      <c r="N218" s="1330"/>
      <c r="O218" s="1330"/>
      <c r="P218" s="1330"/>
      <c r="Q218" s="1330"/>
      <c r="R218" s="1330"/>
      <c r="S218" s="1330"/>
      <c r="T218" s="1330"/>
      <c r="U218" s="1330"/>
      <c r="V218" s="1330"/>
      <c r="W218" s="1330"/>
      <c r="X218" s="1330"/>
      <c r="Y218" s="1330"/>
      <c r="Z218" s="1330"/>
      <c r="AA218" s="1330"/>
      <c r="AB218" s="1330"/>
      <c r="AC218" s="1331"/>
      <c r="AD218" s="6"/>
    </row>
    <row r="219" spans="1:30">
      <c r="A219" s="1251" t="s">
        <v>35</v>
      </c>
      <c r="B219" s="1253" t="s">
        <v>18</v>
      </c>
      <c r="C219" s="1288" t="s">
        <v>18</v>
      </c>
      <c r="D219" s="970" t="s">
        <v>101</v>
      </c>
      <c r="E219" s="1340" t="s">
        <v>44</v>
      </c>
      <c r="F219" s="831"/>
      <c r="G219" s="1333">
        <v>288712070</v>
      </c>
      <c r="H219" s="1336">
        <v>288712070</v>
      </c>
      <c r="I219" s="77" t="s">
        <v>22</v>
      </c>
      <c r="J219" s="305"/>
      <c r="K219" s="305"/>
      <c r="L219" s="305"/>
      <c r="M219" s="463"/>
      <c r="N219" s="389"/>
      <c r="O219" s="390"/>
      <c r="P219" s="390"/>
      <c r="Q219" s="391"/>
      <c r="R219" s="386"/>
      <c r="S219" s="387"/>
      <c r="T219" s="387"/>
      <c r="U219" s="388"/>
      <c r="V219" s="386"/>
      <c r="W219" s="387"/>
      <c r="X219" s="387"/>
      <c r="Y219" s="397"/>
      <c r="Z219" s="1343" t="s">
        <v>258</v>
      </c>
      <c r="AA219" s="1351"/>
      <c r="AB219" s="1345"/>
      <c r="AC219" s="1348"/>
      <c r="AD219" s="6"/>
    </row>
    <row r="220" spans="1:30">
      <c r="A220" s="1286"/>
      <c r="B220" s="1287"/>
      <c r="C220" s="1289"/>
      <c r="D220" s="1291"/>
      <c r="E220" s="1341"/>
      <c r="F220" s="832"/>
      <c r="G220" s="1334"/>
      <c r="H220" s="1337"/>
      <c r="I220" s="73" t="s">
        <v>52</v>
      </c>
      <c r="J220" s="464">
        <v>38.1</v>
      </c>
      <c r="K220" s="464"/>
      <c r="L220" s="464"/>
      <c r="M220" s="465">
        <v>38.1</v>
      </c>
      <c r="N220" s="399"/>
      <c r="O220" s="395"/>
      <c r="P220" s="395"/>
      <c r="Q220" s="400"/>
      <c r="R220" s="401"/>
      <c r="S220" s="394"/>
      <c r="T220" s="394"/>
      <c r="U220" s="398"/>
      <c r="V220" s="401"/>
      <c r="W220" s="394"/>
      <c r="X220" s="394"/>
      <c r="Y220" s="402"/>
      <c r="Z220" s="1344"/>
      <c r="AA220" s="1352"/>
      <c r="AB220" s="1346"/>
      <c r="AC220" s="1349"/>
      <c r="AD220" s="6"/>
    </row>
    <row r="221" spans="1:30">
      <c r="A221" s="1286"/>
      <c r="B221" s="1287"/>
      <c r="C221" s="1289"/>
      <c r="D221" s="1291"/>
      <c r="E221" s="1341"/>
      <c r="F221" s="832"/>
      <c r="G221" s="1334"/>
      <c r="H221" s="1337"/>
      <c r="I221" s="73" t="s">
        <v>58</v>
      </c>
      <c r="J221" s="464">
        <v>108.9</v>
      </c>
      <c r="K221" s="464"/>
      <c r="L221" s="464"/>
      <c r="M221" s="465">
        <v>108.9</v>
      </c>
      <c r="N221" s="399"/>
      <c r="O221" s="395"/>
      <c r="P221" s="395"/>
      <c r="Q221" s="400"/>
      <c r="R221" s="401"/>
      <c r="S221" s="403"/>
      <c r="T221" s="394"/>
      <c r="U221" s="398"/>
      <c r="V221" s="401"/>
      <c r="W221" s="394"/>
      <c r="X221" s="394"/>
      <c r="Y221" s="402"/>
      <c r="Z221" s="1344"/>
      <c r="AA221" s="1352"/>
      <c r="AB221" s="1346"/>
      <c r="AC221" s="1349"/>
    </row>
    <row r="222" spans="1:30">
      <c r="A222" s="1286"/>
      <c r="B222" s="1287"/>
      <c r="C222" s="1289"/>
      <c r="D222" s="1291"/>
      <c r="E222" s="1341"/>
      <c r="F222" s="832"/>
      <c r="G222" s="1334"/>
      <c r="H222" s="1337"/>
      <c r="I222" s="81" t="s">
        <v>30</v>
      </c>
      <c r="J222" s="466">
        <v>307.89999999999998</v>
      </c>
      <c r="K222" s="466"/>
      <c r="L222" s="466"/>
      <c r="M222" s="467">
        <v>307.89999999999998</v>
      </c>
      <c r="N222" s="406"/>
      <c r="O222" s="407"/>
      <c r="P222" s="407"/>
      <c r="Q222" s="408"/>
      <c r="R222" s="409"/>
      <c r="S222" s="404"/>
      <c r="T222" s="404"/>
      <c r="U222" s="405"/>
      <c r="V222" s="409"/>
      <c r="W222" s="404"/>
      <c r="X222" s="404"/>
      <c r="Y222" s="410"/>
      <c r="Z222" s="1344"/>
      <c r="AA222" s="1352"/>
      <c r="AB222" s="1346"/>
      <c r="AC222" s="1349"/>
    </row>
    <row r="223" spans="1:30" ht="15.75" thickBot="1">
      <c r="A223" s="1252"/>
      <c r="B223" s="1254"/>
      <c r="C223" s="1290"/>
      <c r="D223" s="1257"/>
      <c r="E223" s="1342"/>
      <c r="F223" s="833"/>
      <c r="G223" s="1335"/>
      <c r="H223" s="1338"/>
      <c r="I223" s="76" t="s">
        <v>11</v>
      </c>
      <c r="J223" s="352">
        <f>SUM(J219:J222)</f>
        <v>454.9</v>
      </c>
      <c r="K223" s="352"/>
      <c r="L223" s="352"/>
      <c r="M223" s="352">
        <f>SUM(M219:M222)</f>
        <v>454.9</v>
      </c>
      <c r="N223" s="392"/>
      <c r="O223" s="352"/>
      <c r="P223" s="352"/>
      <c r="Q223" s="393"/>
      <c r="R223" s="392"/>
      <c r="S223" s="352"/>
      <c r="T223" s="352"/>
      <c r="U223" s="393"/>
      <c r="V223" s="392"/>
      <c r="W223" s="352"/>
      <c r="X223" s="352"/>
      <c r="Y223" s="411"/>
      <c r="Z223" s="1089"/>
      <c r="AA223" s="1353"/>
      <c r="AB223" s="1347"/>
      <c r="AC223" s="1350"/>
    </row>
    <row r="224" spans="1:30" ht="24.75" customHeight="1">
      <c r="A224" s="1251" t="s">
        <v>35</v>
      </c>
      <c r="B224" s="1253" t="s">
        <v>18</v>
      </c>
      <c r="C224" s="1255" t="s">
        <v>23</v>
      </c>
      <c r="D224" s="970" t="s">
        <v>102</v>
      </c>
      <c r="E224" s="1340" t="s">
        <v>44</v>
      </c>
      <c r="F224" s="814"/>
      <c r="G224" s="1359" t="s">
        <v>21</v>
      </c>
      <c r="H224" s="1361" t="s">
        <v>21</v>
      </c>
      <c r="I224" s="25" t="s">
        <v>58</v>
      </c>
      <c r="J224" s="468">
        <v>2007.6</v>
      </c>
      <c r="K224" s="305">
        <v>1179.4000000000001</v>
      </c>
      <c r="L224" s="305"/>
      <c r="M224" s="463">
        <v>828.2</v>
      </c>
      <c r="N224" s="389">
        <v>3000</v>
      </c>
      <c r="O224" s="390">
        <v>1500</v>
      </c>
      <c r="P224" s="390"/>
      <c r="Q224" s="391">
        <v>1500</v>
      </c>
      <c r="R224" s="386">
        <v>4000</v>
      </c>
      <c r="S224" s="387">
        <v>2000</v>
      </c>
      <c r="T224" s="387"/>
      <c r="U224" s="388">
        <v>2000</v>
      </c>
      <c r="V224" s="386">
        <v>4375</v>
      </c>
      <c r="W224" s="387">
        <v>1375</v>
      </c>
      <c r="X224" s="387"/>
      <c r="Y224" s="388">
        <v>3000</v>
      </c>
      <c r="Z224" s="719" t="s">
        <v>259</v>
      </c>
      <c r="AA224" s="1265" t="s">
        <v>103</v>
      </c>
      <c r="AB224" s="1284" t="s">
        <v>104</v>
      </c>
      <c r="AC224" s="1266" t="s">
        <v>105</v>
      </c>
    </row>
    <row r="225" spans="1:29" ht="29.25" customHeight="1" thickBot="1">
      <c r="A225" s="1252"/>
      <c r="B225" s="1254"/>
      <c r="C225" s="1256"/>
      <c r="D225" s="1257"/>
      <c r="E225" s="1342"/>
      <c r="F225" s="816"/>
      <c r="G225" s="1360"/>
      <c r="H225" s="1362"/>
      <c r="I225" s="75" t="s">
        <v>11</v>
      </c>
      <c r="J225" s="392">
        <f>J224</f>
        <v>2007.6</v>
      </c>
      <c r="K225" s="412">
        <f t="shared" ref="K225:Y225" si="10">K224</f>
        <v>1179.4000000000001</v>
      </c>
      <c r="L225" s="392"/>
      <c r="M225" s="392">
        <f t="shared" si="10"/>
        <v>828.2</v>
      </c>
      <c r="N225" s="392">
        <f t="shared" si="10"/>
        <v>3000</v>
      </c>
      <c r="O225" s="392">
        <f t="shared" si="10"/>
        <v>1500</v>
      </c>
      <c r="P225" s="392"/>
      <c r="Q225" s="392">
        <f t="shared" si="10"/>
        <v>1500</v>
      </c>
      <c r="R225" s="392">
        <f t="shared" si="10"/>
        <v>4000</v>
      </c>
      <c r="S225" s="392">
        <f t="shared" si="10"/>
        <v>2000</v>
      </c>
      <c r="T225" s="392"/>
      <c r="U225" s="392">
        <f t="shared" si="10"/>
        <v>2000</v>
      </c>
      <c r="V225" s="392">
        <f t="shared" si="10"/>
        <v>4375</v>
      </c>
      <c r="W225" s="412">
        <f t="shared" si="10"/>
        <v>1375</v>
      </c>
      <c r="X225" s="392"/>
      <c r="Y225" s="392">
        <f t="shared" si="10"/>
        <v>3000</v>
      </c>
      <c r="Z225" s="1358"/>
      <c r="AA225" s="821"/>
      <c r="AB225" s="1226"/>
      <c r="AC225" s="1229"/>
    </row>
    <row r="226" spans="1:29" ht="15.75" thickBot="1">
      <c r="A226" s="474" t="s">
        <v>35</v>
      </c>
      <c r="B226" s="473" t="s">
        <v>18</v>
      </c>
      <c r="C226" s="1271" t="s">
        <v>24</v>
      </c>
      <c r="D226" s="1313"/>
      <c r="E226" s="1313"/>
      <c r="F226" s="1313"/>
      <c r="G226" s="1313"/>
      <c r="H226" s="1313"/>
      <c r="I226" s="1354"/>
      <c r="J226" s="660">
        <f>SUM(J223+J225)</f>
        <v>2462.5</v>
      </c>
      <c r="K226" s="663">
        <f>SUM(K223+K225)</f>
        <v>1179.4000000000001</v>
      </c>
      <c r="L226" s="663"/>
      <c r="M226" s="661">
        <f>SUM(M223+M225)</f>
        <v>1283.0999999999999</v>
      </c>
      <c r="N226" s="660">
        <f>SUM(N223+N225)</f>
        <v>3000</v>
      </c>
      <c r="O226" s="663">
        <f>SUM(O223+O225)</f>
        <v>1500</v>
      </c>
      <c r="P226" s="663"/>
      <c r="Q226" s="661">
        <f>SUM(Q223+Q225)</f>
        <v>1500</v>
      </c>
      <c r="R226" s="660">
        <f>SUM(R223+R225)</f>
        <v>4000</v>
      </c>
      <c r="S226" s="663">
        <f>SUM(S223+S225)</f>
        <v>2000</v>
      </c>
      <c r="T226" s="663"/>
      <c r="U226" s="661">
        <f>SUM(U223+U225)</f>
        <v>2000</v>
      </c>
      <c r="V226" s="660">
        <f>SUM(V223+V225)</f>
        <v>4375</v>
      </c>
      <c r="W226" s="663">
        <f>SUM(W223+W225)</f>
        <v>1375</v>
      </c>
      <c r="X226" s="663"/>
      <c r="Y226" s="662">
        <f>SUM(Y223+Y225)</f>
        <v>3000</v>
      </c>
      <c r="Z226" s="1355"/>
      <c r="AA226" s="1356"/>
      <c r="AB226" s="1356"/>
      <c r="AC226" s="1357"/>
    </row>
    <row r="227" spans="1:29" ht="15.75" thickBot="1">
      <c r="A227" s="639" t="s">
        <v>35</v>
      </c>
      <c r="B227" s="473" t="s">
        <v>23</v>
      </c>
      <c r="C227" s="1261" t="s">
        <v>132</v>
      </c>
      <c r="D227" s="1262"/>
      <c r="E227" s="1262"/>
      <c r="F227" s="1262"/>
      <c r="G227" s="1262"/>
      <c r="H227" s="1262"/>
      <c r="I227" s="1262"/>
      <c r="J227" s="1262"/>
      <c r="K227" s="1262"/>
      <c r="L227" s="1262"/>
      <c r="M227" s="1262"/>
      <c r="N227" s="1262"/>
      <c r="O227" s="1262"/>
      <c r="P227" s="1262"/>
      <c r="Q227" s="1262"/>
      <c r="R227" s="1262"/>
      <c r="S227" s="1262"/>
      <c r="T227" s="1262"/>
      <c r="U227" s="1262"/>
      <c r="V227" s="1262"/>
      <c r="W227" s="1262"/>
      <c r="X227" s="1262"/>
      <c r="Y227" s="1262"/>
      <c r="Z227" s="1262"/>
      <c r="AA227" s="1262"/>
      <c r="AB227" s="1262"/>
      <c r="AC227" s="1263"/>
    </row>
    <row r="228" spans="1:29" ht="18.75" customHeight="1">
      <c r="A228" s="1251" t="s">
        <v>35</v>
      </c>
      <c r="B228" s="1253" t="s">
        <v>23</v>
      </c>
      <c r="C228" s="1288" t="s">
        <v>18</v>
      </c>
      <c r="D228" s="970" t="s">
        <v>133</v>
      </c>
      <c r="E228" s="1340" t="s">
        <v>44</v>
      </c>
      <c r="F228" s="814"/>
      <c r="G228" s="1359" t="s">
        <v>21</v>
      </c>
      <c r="H228" s="1361" t="s">
        <v>21</v>
      </c>
      <c r="I228" s="643" t="s">
        <v>31</v>
      </c>
      <c r="J228" s="305"/>
      <c r="K228" s="305"/>
      <c r="L228" s="305"/>
      <c r="M228" s="664"/>
      <c r="N228" s="414"/>
      <c r="O228" s="390"/>
      <c r="P228" s="390"/>
      <c r="Q228" s="641"/>
      <c r="R228" s="647"/>
      <c r="S228" s="387"/>
      <c r="T228" s="387"/>
      <c r="U228" s="397"/>
      <c r="V228" s="647"/>
      <c r="W228" s="387"/>
      <c r="X228" s="387"/>
      <c r="Y228" s="388"/>
      <c r="Z228" s="719" t="s">
        <v>260</v>
      </c>
      <c r="AA228" s="667"/>
      <c r="AB228" s="1398">
        <v>2</v>
      </c>
      <c r="AC228" s="1399"/>
    </row>
    <row r="229" spans="1:29" ht="18.75" customHeight="1">
      <c r="A229" s="1286"/>
      <c r="B229" s="1287"/>
      <c r="C229" s="1289"/>
      <c r="D229" s="1291"/>
      <c r="E229" s="1341"/>
      <c r="F229" s="815"/>
      <c r="G229" s="1407"/>
      <c r="H229" s="1402"/>
      <c r="I229" s="644" t="s">
        <v>22</v>
      </c>
      <c r="J229" s="464"/>
      <c r="K229" s="464"/>
      <c r="L229" s="464"/>
      <c r="M229" s="665"/>
      <c r="N229" s="416"/>
      <c r="O229" s="395"/>
      <c r="P229" s="395"/>
      <c r="Q229" s="642"/>
      <c r="R229" s="648">
        <v>400</v>
      </c>
      <c r="S229" s="394"/>
      <c r="T229" s="394"/>
      <c r="U229" s="402">
        <v>400</v>
      </c>
      <c r="V229" s="648"/>
      <c r="W229" s="394"/>
      <c r="X229" s="394"/>
      <c r="Y229" s="398"/>
      <c r="Z229" s="1403"/>
      <c r="AA229" s="820"/>
      <c r="AB229" s="1225"/>
      <c r="AC229" s="1228"/>
    </row>
    <row r="230" spans="1:29" ht="17.25" customHeight="1" thickBot="1">
      <c r="A230" s="1252"/>
      <c r="B230" s="1254"/>
      <c r="C230" s="1290"/>
      <c r="D230" s="1257"/>
      <c r="E230" s="1342"/>
      <c r="F230" s="816"/>
      <c r="G230" s="1360"/>
      <c r="H230" s="1362"/>
      <c r="I230" s="645" t="s">
        <v>11</v>
      </c>
      <c r="J230" s="352"/>
      <c r="K230" s="352"/>
      <c r="L230" s="352"/>
      <c r="M230" s="411"/>
      <c r="N230" s="319"/>
      <c r="O230" s="352"/>
      <c r="P230" s="352"/>
      <c r="Q230" s="411"/>
      <c r="R230" s="319">
        <f>R228+R229</f>
        <v>400</v>
      </c>
      <c r="S230" s="352"/>
      <c r="T230" s="352"/>
      <c r="U230" s="411">
        <f>U228+U229</f>
        <v>400</v>
      </c>
      <c r="V230" s="319"/>
      <c r="W230" s="352"/>
      <c r="X230" s="352"/>
      <c r="Y230" s="393"/>
      <c r="Z230" s="1358"/>
      <c r="AA230" s="821"/>
      <c r="AB230" s="1226"/>
      <c r="AC230" s="1229"/>
    </row>
    <row r="231" spans="1:29" ht="23.25" customHeight="1">
      <c r="A231" s="1251" t="s">
        <v>35</v>
      </c>
      <c r="B231" s="1253" t="s">
        <v>23</v>
      </c>
      <c r="C231" s="1255" t="s">
        <v>23</v>
      </c>
      <c r="D231" s="970" t="s">
        <v>194</v>
      </c>
      <c r="E231" s="1340" t="s">
        <v>44</v>
      </c>
      <c r="F231" s="814"/>
      <c r="G231" s="1359" t="s">
        <v>21</v>
      </c>
      <c r="H231" s="1361" t="s">
        <v>21</v>
      </c>
      <c r="I231" s="25" t="s">
        <v>22</v>
      </c>
      <c r="J231" s="468"/>
      <c r="K231" s="305"/>
      <c r="L231" s="305"/>
      <c r="M231" s="664"/>
      <c r="N231" s="414"/>
      <c r="O231" s="390"/>
      <c r="P231" s="390"/>
      <c r="Q231" s="641"/>
      <c r="R231" s="647">
        <v>300</v>
      </c>
      <c r="S231" s="387"/>
      <c r="T231" s="387"/>
      <c r="U231" s="397">
        <v>300</v>
      </c>
      <c r="V231" s="647">
        <v>400</v>
      </c>
      <c r="W231" s="387"/>
      <c r="X231" s="387"/>
      <c r="Y231" s="388">
        <v>400</v>
      </c>
      <c r="Z231" s="1408" t="s">
        <v>261</v>
      </c>
      <c r="AA231" s="1265"/>
      <c r="AB231" s="1284">
        <v>5</v>
      </c>
      <c r="AC231" s="1266">
        <v>6</v>
      </c>
    </row>
    <row r="232" spans="1:29" ht="30" customHeight="1" thickBot="1">
      <c r="A232" s="1252"/>
      <c r="B232" s="1254"/>
      <c r="C232" s="1256"/>
      <c r="D232" s="1257"/>
      <c r="E232" s="1342"/>
      <c r="F232" s="816"/>
      <c r="G232" s="1360"/>
      <c r="H232" s="1362"/>
      <c r="I232" s="75" t="s">
        <v>11</v>
      </c>
      <c r="J232" s="392"/>
      <c r="K232" s="412"/>
      <c r="L232" s="392"/>
      <c r="M232" s="666"/>
      <c r="N232" s="319"/>
      <c r="O232" s="392"/>
      <c r="P232" s="392"/>
      <c r="Q232" s="666"/>
      <c r="R232" s="319">
        <f>R231</f>
        <v>300</v>
      </c>
      <c r="S232" s="392"/>
      <c r="T232" s="392"/>
      <c r="U232" s="666">
        <f>U231</f>
        <v>300</v>
      </c>
      <c r="V232" s="319">
        <f>V231</f>
        <v>400</v>
      </c>
      <c r="W232" s="412"/>
      <c r="X232" s="392"/>
      <c r="Y232" s="393">
        <f>Y231</f>
        <v>400</v>
      </c>
      <c r="Z232" s="1409"/>
      <c r="AA232" s="821"/>
      <c r="AB232" s="1226"/>
      <c r="AC232" s="1229"/>
    </row>
    <row r="233" spans="1:29" ht="26.25" customHeight="1">
      <c r="A233" s="1251" t="s">
        <v>35</v>
      </c>
      <c r="B233" s="1253" t="s">
        <v>23</v>
      </c>
      <c r="C233" s="1255" t="s">
        <v>28</v>
      </c>
      <c r="D233" s="970" t="s">
        <v>134</v>
      </c>
      <c r="E233" s="1340" t="s">
        <v>44</v>
      </c>
      <c r="F233" s="814"/>
      <c r="G233" s="1359" t="s">
        <v>21</v>
      </c>
      <c r="H233" s="1361" t="s">
        <v>21</v>
      </c>
      <c r="I233" s="25" t="s">
        <v>22</v>
      </c>
      <c r="J233" s="468"/>
      <c r="K233" s="305"/>
      <c r="L233" s="305"/>
      <c r="M233" s="664"/>
      <c r="N233" s="414"/>
      <c r="O233" s="390"/>
      <c r="P233" s="390"/>
      <c r="Q233" s="641"/>
      <c r="R233" s="647">
        <v>50</v>
      </c>
      <c r="S233" s="387"/>
      <c r="T233" s="387"/>
      <c r="U233" s="397">
        <v>50</v>
      </c>
      <c r="V233" s="647">
        <v>450</v>
      </c>
      <c r="W233" s="387"/>
      <c r="X233" s="387"/>
      <c r="Y233" s="388">
        <v>450</v>
      </c>
      <c r="Z233" s="1408" t="s">
        <v>262</v>
      </c>
      <c r="AA233" s="1265"/>
      <c r="AB233" s="1284">
        <v>1</v>
      </c>
      <c r="AC233" s="1266">
        <v>1</v>
      </c>
    </row>
    <row r="234" spans="1:29" ht="26.25" customHeight="1" thickBot="1">
      <c r="A234" s="1252"/>
      <c r="B234" s="1254"/>
      <c r="C234" s="1256"/>
      <c r="D234" s="1257"/>
      <c r="E234" s="1342"/>
      <c r="F234" s="816"/>
      <c r="G234" s="1360"/>
      <c r="H234" s="1362"/>
      <c r="I234" s="75" t="s">
        <v>11</v>
      </c>
      <c r="J234" s="392"/>
      <c r="K234" s="412"/>
      <c r="L234" s="392"/>
      <c r="M234" s="666"/>
      <c r="N234" s="319"/>
      <c r="O234" s="392"/>
      <c r="P234" s="392"/>
      <c r="Q234" s="666"/>
      <c r="R234" s="319">
        <f>R233</f>
        <v>50</v>
      </c>
      <c r="S234" s="392"/>
      <c r="T234" s="392"/>
      <c r="U234" s="666">
        <f>U233</f>
        <v>50</v>
      </c>
      <c r="V234" s="319">
        <f>V233</f>
        <v>450</v>
      </c>
      <c r="W234" s="412"/>
      <c r="X234" s="392"/>
      <c r="Y234" s="393">
        <f>Y233</f>
        <v>450</v>
      </c>
      <c r="Z234" s="1409"/>
      <c r="AA234" s="821"/>
      <c r="AB234" s="1226"/>
      <c r="AC234" s="1229"/>
    </row>
    <row r="235" spans="1:29" ht="32.25" customHeight="1">
      <c r="A235" s="1251" t="s">
        <v>35</v>
      </c>
      <c r="B235" s="1253" t="s">
        <v>23</v>
      </c>
      <c r="C235" s="1255" t="s">
        <v>35</v>
      </c>
      <c r="D235" s="970" t="s">
        <v>263</v>
      </c>
      <c r="E235" s="1340" t="s">
        <v>44</v>
      </c>
      <c r="F235" s="814"/>
      <c r="G235" s="1359" t="s">
        <v>21</v>
      </c>
      <c r="H235" s="1361" t="s">
        <v>21</v>
      </c>
      <c r="I235" s="25" t="s">
        <v>22</v>
      </c>
      <c r="J235" s="468">
        <v>21.5</v>
      </c>
      <c r="K235" s="305"/>
      <c r="L235" s="305"/>
      <c r="M235" s="664">
        <v>21.5</v>
      </c>
      <c r="N235" s="414"/>
      <c r="O235" s="390"/>
      <c r="P235" s="390"/>
      <c r="Q235" s="641"/>
      <c r="R235" s="647"/>
      <c r="S235" s="387"/>
      <c r="T235" s="387"/>
      <c r="U235" s="397"/>
      <c r="V235" s="647"/>
      <c r="W235" s="387"/>
      <c r="X235" s="387"/>
      <c r="Y235" s="388"/>
      <c r="Z235" s="1408" t="s">
        <v>135</v>
      </c>
      <c r="AA235" s="1265"/>
      <c r="AB235" s="1284"/>
      <c r="AC235" s="1266"/>
    </row>
    <row r="236" spans="1:29" ht="36" customHeight="1" thickBot="1">
      <c r="A236" s="1252"/>
      <c r="B236" s="1254"/>
      <c r="C236" s="1256"/>
      <c r="D236" s="1257"/>
      <c r="E236" s="1342"/>
      <c r="F236" s="816"/>
      <c r="G236" s="1360"/>
      <c r="H236" s="1362"/>
      <c r="I236" s="75" t="s">
        <v>11</v>
      </c>
      <c r="J236" s="392">
        <f>J235</f>
        <v>21.5</v>
      </c>
      <c r="K236" s="412"/>
      <c r="L236" s="392"/>
      <c r="M236" s="666">
        <f>M235</f>
        <v>21.5</v>
      </c>
      <c r="N236" s="319"/>
      <c r="O236" s="392"/>
      <c r="P236" s="392"/>
      <c r="Q236" s="666"/>
      <c r="R236" s="319"/>
      <c r="S236" s="392"/>
      <c r="T236" s="392"/>
      <c r="U236" s="666"/>
      <c r="V236" s="319"/>
      <c r="W236" s="412"/>
      <c r="X236" s="392"/>
      <c r="Y236" s="393"/>
      <c r="Z236" s="1409"/>
      <c r="AA236" s="821"/>
      <c r="AB236" s="1226"/>
      <c r="AC236" s="1229"/>
    </row>
    <row r="237" spans="1:29" ht="15.75" thickBot="1">
      <c r="A237" s="474" t="s">
        <v>35</v>
      </c>
      <c r="B237" s="473" t="s">
        <v>23</v>
      </c>
      <c r="C237" s="1271" t="s">
        <v>24</v>
      </c>
      <c r="D237" s="1313"/>
      <c r="E237" s="1313"/>
      <c r="F237" s="1313"/>
      <c r="G237" s="1313"/>
      <c r="H237" s="1313"/>
      <c r="I237" s="1354"/>
      <c r="J237" s="612">
        <f>SUM(J230+J232+J234+J236)</f>
        <v>21.5</v>
      </c>
      <c r="K237" s="604"/>
      <c r="L237" s="604"/>
      <c r="M237" s="668">
        <f>SUM(M230+M232+M234+M236)</f>
        <v>21.5</v>
      </c>
      <c r="N237" s="612"/>
      <c r="O237" s="604"/>
      <c r="P237" s="604"/>
      <c r="Q237" s="668"/>
      <c r="R237" s="612">
        <f>SUM(R230+R232+R234+R236)</f>
        <v>750</v>
      </c>
      <c r="S237" s="604"/>
      <c r="T237" s="604"/>
      <c r="U237" s="668">
        <f>SUM(U230+U232+U234+U236)</f>
        <v>750</v>
      </c>
      <c r="V237" s="612">
        <f>SUM(V230+V232+V234+V236)</f>
        <v>850</v>
      </c>
      <c r="W237" s="604"/>
      <c r="X237" s="604"/>
      <c r="Y237" s="668">
        <f>SUM(Y230+Y232+Y234+Y236)</f>
        <v>850</v>
      </c>
      <c r="Z237" s="1355"/>
      <c r="AA237" s="1356"/>
      <c r="AB237" s="1356"/>
      <c r="AC237" s="1357"/>
    </row>
    <row r="238" spans="1:29" ht="15.75" thickBot="1">
      <c r="A238" s="639" t="s">
        <v>35</v>
      </c>
      <c r="B238" s="473" t="s">
        <v>28</v>
      </c>
      <c r="C238" s="1261" t="s">
        <v>136</v>
      </c>
      <c r="D238" s="1262"/>
      <c r="E238" s="1262"/>
      <c r="F238" s="1262"/>
      <c r="G238" s="1262"/>
      <c r="H238" s="1262"/>
      <c r="I238" s="1262"/>
      <c r="J238" s="1262"/>
      <c r="K238" s="1262"/>
      <c r="L238" s="1262"/>
      <c r="M238" s="1262"/>
      <c r="N238" s="1262"/>
      <c r="O238" s="1262"/>
      <c r="P238" s="1262"/>
      <c r="Q238" s="1262"/>
      <c r="R238" s="1262"/>
      <c r="S238" s="1262"/>
      <c r="T238" s="1262"/>
      <c r="U238" s="1262"/>
      <c r="V238" s="1262"/>
      <c r="W238" s="1262"/>
      <c r="X238" s="1262"/>
      <c r="Y238" s="1262"/>
      <c r="Z238" s="1262"/>
      <c r="AA238" s="1262"/>
      <c r="AB238" s="1262"/>
      <c r="AC238" s="1263"/>
    </row>
    <row r="239" spans="1:29" ht="27.75" customHeight="1">
      <c r="A239" s="1251" t="s">
        <v>35</v>
      </c>
      <c r="B239" s="1253" t="s">
        <v>28</v>
      </c>
      <c r="C239" s="1255" t="s">
        <v>18</v>
      </c>
      <c r="D239" s="970" t="s">
        <v>223</v>
      </c>
      <c r="E239" s="1340" t="s">
        <v>44</v>
      </c>
      <c r="F239" s="814"/>
      <c r="G239" s="1359" t="s">
        <v>21</v>
      </c>
      <c r="H239" s="1361" t="s">
        <v>21</v>
      </c>
      <c r="I239" s="25" t="s">
        <v>22</v>
      </c>
      <c r="J239" s="468"/>
      <c r="K239" s="305"/>
      <c r="L239" s="305"/>
      <c r="M239" s="463"/>
      <c r="N239" s="389"/>
      <c r="O239" s="390"/>
      <c r="P239" s="390"/>
      <c r="Q239" s="391"/>
      <c r="R239" s="386">
        <v>75</v>
      </c>
      <c r="S239" s="387"/>
      <c r="T239" s="387"/>
      <c r="U239" s="388">
        <v>75</v>
      </c>
      <c r="V239" s="386"/>
      <c r="W239" s="387"/>
      <c r="X239" s="387"/>
      <c r="Y239" s="388"/>
      <c r="Z239" s="719" t="s">
        <v>137</v>
      </c>
      <c r="AA239" s="1265"/>
      <c r="AB239" s="1284">
        <v>1</v>
      </c>
      <c r="AC239" s="1266"/>
    </row>
    <row r="240" spans="1:29" ht="26.25" customHeight="1" thickBot="1">
      <c r="A240" s="1252"/>
      <c r="B240" s="1254"/>
      <c r="C240" s="1256"/>
      <c r="D240" s="1257"/>
      <c r="E240" s="1342"/>
      <c r="F240" s="816"/>
      <c r="G240" s="1360"/>
      <c r="H240" s="1362"/>
      <c r="I240" s="75" t="s">
        <v>11</v>
      </c>
      <c r="J240" s="392"/>
      <c r="K240" s="412"/>
      <c r="L240" s="392"/>
      <c r="M240" s="666"/>
      <c r="N240" s="319"/>
      <c r="O240" s="392"/>
      <c r="P240" s="392"/>
      <c r="Q240" s="666"/>
      <c r="R240" s="319">
        <f>R239</f>
        <v>75</v>
      </c>
      <c r="S240" s="392"/>
      <c r="T240" s="392"/>
      <c r="U240" s="666">
        <f>U239</f>
        <v>75</v>
      </c>
      <c r="V240" s="319"/>
      <c r="W240" s="412"/>
      <c r="X240" s="392"/>
      <c r="Y240" s="392"/>
      <c r="Z240" s="1358"/>
      <c r="AA240" s="821"/>
      <c r="AB240" s="1226"/>
      <c r="AC240" s="1229"/>
    </row>
    <row r="241" spans="1:29" ht="28.5" customHeight="1">
      <c r="A241" s="1251" t="s">
        <v>35</v>
      </c>
      <c r="B241" s="1253" t="s">
        <v>28</v>
      </c>
      <c r="C241" s="1255" t="s">
        <v>23</v>
      </c>
      <c r="D241" s="970" t="s">
        <v>224</v>
      </c>
      <c r="E241" s="1340" t="s">
        <v>44</v>
      </c>
      <c r="F241" s="814"/>
      <c r="G241" s="1359" t="s">
        <v>21</v>
      </c>
      <c r="H241" s="1361" t="s">
        <v>21</v>
      </c>
      <c r="I241" s="25" t="s">
        <v>22</v>
      </c>
      <c r="J241" s="468"/>
      <c r="K241" s="305"/>
      <c r="L241" s="305"/>
      <c r="M241" s="463"/>
      <c r="N241" s="389"/>
      <c r="O241" s="390"/>
      <c r="P241" s="390"/>
      <c r="Q241" s="391"/>
      <c r="R241" s="386">
        <v>70</v>
      </c>
      <c r="S241" s="387"/>
      <c r="T241" s="387"/>
      <c r="U241" s="388">
        <v>70</v>
      </c>
      <c r="V241" s="386"/>
      <c r="W241" s="387"/>
      <c r="X241" s="387"/>
      <c r="Y241" s="388"/>
      <c r="Z241" s="719" t="s">
        <v>138</v>
      </c>
      <c r="AA241" s="1265"/>
      <c r="AB241" s="1284">
        <v>6</v>
      </c>
      <c r="AC241" s="1266"/>
    </row>
    <row r="242" spans="1:29" ht="24.75" customHeight="1" thickBot="1">
      <c r="A242" s="1252"/>
      <c r="B242" s="1254"/>
      <c r="C242" s="1256"/>
      <c r="D242" s="1257"/>
      <c r="E242" s="1342"/>
      <c r="F242" s="816"/>
      <c r="G242" s="1360"/>
      <c r="H242" s="1362"/>
      <c r="I242" s="75" t="s">
        <v>11</v>
      </c>
      <c r="J242" s="392"/>
      <c r="K242" s="412"/>
      <c r="L242" s="392"/>
      <c r="M242" s="666"/>
      <c r="N242" s="319"/>
      <c r="O242" s="392"/>
      <c r="P242" s="392"/>
      <c r="Q242" s="666"/>
      <c r="R242" s="319">
        <f>R241</f>
        <v>70</v>
      </c>
      <c r="S242" s="392"/>
      <c r="T242" s="392"/>
      <c r="U242" s="666">
        <f>U241</f>
        <v>70</v>
      </c>
      <c r="V242" s="319"/>
      <c r="W242" s="412"/>
      <c r="X242" s="392"/>
      <c r="Y242" s="392"/>
      <c r="Z242" s="1358"/>
      <c r="AA242" s="821"/>
      <c r="AB242" s="1226"/>
      <c r="AC242" s="1229"/>
    </row>
    <row r="243" spans="1:29" ht="15.75" thickBot="1">
      <c r="A243" s="474" t="s">
        <v>35</v>
      </c>
      <c r="B243" s="473" t="s">
        <v>28</v>
      </c>
      <c r="C243" s="1271" t="s">
        <v>24</v>
      </c>
      <c r="D243" s="1313"/>
      <c r="E243" s="1313"/>
      <c r="F243" s="1313"/>
      <c r="G243" s="1313"/>
      <c r="H243" s="1313"/>
      <c r="I243" s="1354"/>
      <c r="J243" s="660"/>
      <c r="K243" s="663"/>
      <c r="L243" s="663"/>
      <c r="M243" s="661"/>
      <c r="N243" s="660"/>
      <c r="O243" s="663"/>
      <c r="P243" s="663"/>
      <c r="Q243" s="661"/>
      <c r="R243" s="660">
        <f>SUM(R240,R242)</f>
        <v>145</v>
      </c>
      <c r="S243" s="663"/>
      <c r="T243" s="663"/>
      <c r="U243" s="661">
        <f>SUM(U240,U242)</f>
        <v>145</v>
      </c>
      <c r="V243" s="660"/>
      <c r="W243" s="663"/>
      <c r="X243" s="663"/>
      <c r="Y243" s="661"/>
      <c r="Z243" s="1355"/>
      <c r="AA243" s="1356"/>
      <c r="AB243" s="1356"/>
      <c r="AC243" s="1357"/>
    </row>
    <row r="244" spans="1:29" ht="15.75" thickBot="1">
      <c r="A244" s="474" t="s">
        <v>35</v>
      </c>
      <c r="B244" s="1425" t="s">
        <v>98</v>
      </c>
      <c r="C244" s="1426"/>
      <c r="D244" s="1426"/>
      <c r="E244" s="1426"/>
      <c r="F244" s="1426"/>
      <c r="G244" s="1426"/>
      <c r="H244" s="1426"/>
      <c r="I244" s="1426"/>
      <c r="J244" s="686">
        <f>SUM(J226,J237,J243)</f>
        <v>2484</v>
      </c>
      <c r="K244" s="625">
        <f>SUM(K226,K237,K243)</f>
        <v>1179.4000000000001</v>
      </c>
      <c r="L244" s="625"/>
      <c r="M244" s="687">
        <f>SUM(M226,M237,M243)</f>
        <v>1304.5999999999999</v>
      </c>
      <c r="N244" s="686">
        <f>SUM(N226,N237,N243)</f>
        <v>3000</v>
      </c>
      <c r="O244" s="625">
        <f>SUM(O226,O237,O243)</f>
        <v>1500</v>
      </c>
      <c r="P244" s="625"/>
      <c r="Q244" s="687">
        <f>SUM(Q226,Q237,Q243)</f>
        <v>1500</v>
      </c>
      <c r="R244" s="686">
        <f>SUM(R226,R237,R243)</f>
        <v>4895</v>
      </c>
      <c r="S244" s="625">
        <f>SUM(S226,S237,S243)</f>
        <v>2000</v>
      </c>
      <c r="T244" s="625"/>
      <c r="U244" s="687">
        <f>SUM(U226,U237,U243)</f>
        <v>2895</v>
      </c>
      <c r="V244" s="686">
        <f>SUM(V226,V237,V243)</f>
        <v>5225</v>
      </c>
      <c r="W244" s="625">
        <f>SUM(W226,W237,W243)</f>
        <v>1375</v>
      </c>
      <c r="X244" s="625"/>
      <c r="Y244" s="687">
        <f>SUM(Y226,Y237,Y243)</f>
        <v>3850</v>
      </c>
      <c r="Z244" s="1410"/>
      <c r="AA244" s="1411"/>
      <c r="AB244" s="1411"/>
      <c r="AC244" s="1412"/>
    </row>
    <row r="245" spans="1:29" ht="15.75" thickBot="1">
      <c r="A245" s="1416" t="s">
        <v>139</v>
      </c>
      <c r="B245" s="1417"/>
      <c r="C245" s="1417"/>
      <c r="D245" s="1417"/>
      <c r="E245" s="1417"/>
      <c r="F245" s="1417"/>
      <c r="G245" s="1417"/>
      <c r="H245" s="1417"/>
      <c r="I245" s="1417"/>
      <c r="J245" s="683">
        <f>SUM(J140,J192,J216,J244)</f>
        <v>15789.9</v>
      </c>
      <c r="K245" s="684">
        <f t="shared" ref="K245:Y245" si="11">SUM(K140,K192,K216,K244)</f>
        <v>3560.4</v>
      </c>
      <c r="L245" s="684"/>
      <c r="M245" s="685">
        <f t="shared" si="11"/>
        <v>12229.500000000002</v>
      </c>
      <c r="N245" s="683">
        <f>SUM(N140,N192,N216,N244)</f>
        <v>18494.5</v>
      </c>
      <c r="O245" s="684">
        <f t="shared" si="11"/>
        <v>5232.3999999999996</v>
      </c>
      <c r="P245" s="684"/>
      <c r="Q245" s="685">
        <f t="shared" si="11"/>
        <v>13262.1</v>
      </c>
      <c r="R245" s="683">
        <f t="shared" si="11"/>
        <v>17019.5</v>
      </c>
      <c r="S245" s="684">
        <f t="shared" si="11"/>
        <v>4628</v>
      </c>
      <c r="T245" s="684"/>
      <c r="U245" s="685">
        <f t="shared" si="11"/>
        <v>12391.5</v>
      </c>
      <c r="V245" s="683">
        <f t="shared" si="11"/>
        <v>13835</v>
      </c>
      <c r="W245" s="684">
        <f t="shared" si="11"/>
        <v>3943</v>
      </c>
      <c r="X245" s="684"/>
      <c r="Y245" s="685">
        <f t="shared" si="11"/>
        <v>9892</v>
      </c>
      <c r="Z245" s="1413"/>
      <c r="AA245" s="1414"/>
      <c r="AB245" s="1414"/>
      <c r="AC245" s="1415"/>
    </row>
    <row r="246" spans="1:29" ht="15.75" thickTop="1"/>
    <row r="250" spans="1:29">
      <c r="J250" s="800" t="s">
        <v>142</v>
      </c>
      <c r="K250" s="801"/>
      <c r="L250" s="801"/>
      <c r="M250" s="801"/>
      <c r="N250" s="801"/>
      <c r="O250" s="801"/>
      <c r="P250" s="801"/>
      <c r="Q250" s="801"/>
      <c r="R250" s="801"/>
      <c r="S250" s="801"/>
      <c r="T250" s="801"/>
      <c r="U250" s="801"/>
    </row>
    <row r="252" spans="1:29">
      <c r="E252" s="809" t="s">
        <v>171</v>
      </c>
      <c r="F252" s="799"/>
      <c r="G252" s="799"/>
      <c r="H252" s="799"/>
      <c r="I252" s="799"/>
      <c r="J252" s="799"/>
      <c r="K252" s="799"/>
      <c r="L252" s="799"/>
      <c r="M252" s="809" t="s">
        <v>176</v>
      </c>
      <c r="N252" s="799"/>
      <c r="O252" s="799"/>
      <c r="P252" s="799"/>
      <c r="Q252" s="799"/>
      <c r="R252" s="799"/>
      <c r="S252" s="809" t="s">
        <v>183</v>
      </c>
      <c r="T252" s="727"/>
      <c r="U252" s="727"/>
      <c r="V252" s="727"/>
      <c r="W252" s="727"/>
      <c r="X252" s="727"/>
    </row>
    <row r="253" spans="1:29">
      <c r="E253" s="727" t="s">
        <v>170</v>
      </c>
      <c r="F253" s="799"/>
      <c r="G253" s="799"/>
      <c r="H253" s="799"/>
      <c r="I253" s="799"/>
      <c r="J253" s="799"/>
      <c r="K253" s="799"/>
      <c r="L253" s="799"/>
      <c r="M253" s="727" t="s">
        <v>175</v>
      </c>
      <c r="N253" s="799"/>
      <c r="O253" s="799"/>
      <c r="P253" s="799"/>
      <c r="Q253" s="799"/>
      <c r="R253" s="799"/>
      <c r="S253" s="727" t="s">
        <v>182</v>
      </c>
      <c r="T253" s="727"/>
      <c r="U253" s="727"/>
      <c r="V253" s="727"/>
      <c r="W253" s="727"/>
      <c r="X253" s="727"/>
    </row>
    <row r="254" spans="1:29">
      <c r="E254" s="727" t="s">
        <v>169</v>
      </c>
      <c r="F254" s="799"/>
      <c r="G254" s="799"/>
      <c r="H254" s="799"/>
      <c r="I254" s="799"/>
      <c r="J254" s="799"/>
      <c r="K254" s="799"/>
      <c r="L254" s="799"/>
      <c r="M254" s="727" t="s">
        <v>174</v>
      </c>
      <c r="N254" s="799"/>
      <c r="O254" s="799"/>
      <c r="P254" s="799"/>
      <c r="Q254" s="799"/>
      <c r="R254" s="799"/>
      <c r="S254" s="727" t="s">
        <v>181</v>
      </c>
      <c r="T254" s="727"/>
      <c r="U254" s="727"/>
      <c r="V254" s="727"/>
      <c r="W254" s="727"/>
      <c r="X254" s="727"/>
    </row>
    <row r="255" spans="1:29">
      <c r="E255" s="727" t="s">
        <v>168</v>
      </c>
      <c r="F255" s="799"/>
      <c r="G255" s="799"/>
      <c r="H255" s="799"/>
      <c r="I255" s="799"/>
      <c r="J255" s="799"/>
      <c r="K255" s="799"/>
      <c r="L255" s="799"/>
      <c r="M255" s="727" t="s">
        <v>173</v>
      </c>
      <c r="N255" s="799"/>
      <c r="O255" s="799"/>
      <c r="P255" s="799"/>
      <c r="Q255" s="799"/>
      <c r="R255" s="799"/>
      <c r="S255" s="727" t="s">
        <v>180</v>
      </c>
      <c r="T255" s="727"/>
      <c r="U255" s="727"/>
      <c r="V255" s="727"/>
      <c r="W255" s="727"/>
      <c r="X255" s="727"/>
    </row>
    <row r="256" spans="1:29">
      <c r="E256" s="727" t="s">
        <v>167</v>
      </c>
      <c r="F256" s="799"/>
      <c r="G256" s="799"/>
      <c r="H256" s="799"/>
      <c r="I256" s="799"/>
      <c r="J256" s="799"/>
      <c r="K256" s="799"/>
      <c r="L256" s="799"/>
      <c r="M256" s="727" t="s">
        <v>172</v>
      </c>
      <c r="N256" s="799"/>
      <c r="O256" s="799"/>
      <c r="P256" s="799"/>
      <c r="Q256" s="799"/>
      <c r="R256" s="799"/>
      <c r="S256" s="727" t="s">
        <v>179</v>
      </c>
      <c r="T256" s="727"/>
      <c r="U256" s="727"/>
      <c r="V256" s="727"/>
      <c r="W256" s="727"/>
      <c r="X256" s="727"/>
    </row>
    <row r="257" spans="4:26">
      <c r="E257" s="727" t="s">
        <v>166</v>
      </c>
      <c r="F257" s="799"/>
      <c r="G257" s="799"/>
      <c r="H257" s="799"/>
      <c r="I257" s="799"/>
      <c r="J257" s="799"/>
      <c r="K257" s="799"/>
      <c r="L257" s="799"/>
      <c r="M257" s="727" t="s">
        <v>177</v>
      </c>
      <c r="N257" s="799"/>
      <c r="O257" s="799"/>
      <c r="P257" s="799"/>
      <c r="Q257" s="799"/>
      <c r="R257" s="799"/>
      <c r="S257" s="727" t="s">
        <v>184</v>
      </c>
      <c r="T257" s="727"/>
      <c r="U257" s="727"/>
      <c r="V257" s="727"/>
      <c r="W257" s="727"/>
      <c r="X257" s="727"/>
    </row>
    <row r="258" spans="4:26">
      <c r="E258" s="727" t="s">
        <v>143</v>
      </c>
      <c r="F258" s="799"/>
      <c r="G258" s="799"/>
      <c r="H258" s="799"/>
      <c r="I258" s="799"/>
      <c r="J258" s="799"/>
      <c r="K258" s="799"/>
      <c r="L258" s="799"/>
      <c r="M258" s="727" t="s">
        <v>144</v>
      </c>
      <c r="N258" s="799"/>
      <c r="O258" s="799"/>
      <c r="P258" s="799"/>
      <c r="Q258" s="799"/>
      <c r="R258" s="799"/>
      <c r="S258" s="727" t="s">
        <v>145</v>
      </c>
      <c r="T258" s="727"/>
      <c r="U258" s="727"/>
      <c r="V258" s="727"/>
      <c r="W258" s="727"/>
      <c r="X258" s="727"/>
    </row>
    <row r="259" spans="4:26">
      <c r="E259" s="727" t="s">
        <v>146</v>
      </c>
      <c r="F259" s="799"/>
      <c r="G259" s="799"/>
      <c r="H259" s="799"/>
      <c r="I259" s="799"/>
      <c r="J259" s="799"/>
      <c r="K259" s="799"/>
      <c r="L259" s="799"/>
      <c r="M259" s="727" t="s">
        <v>178</v>
      </c>
      <c r="N259" s="799"/>
      <c r="O259" s="799"/>
      <c r="P259" s="799"/>
      <c r="Q259" s="799"/>
      <c r="R259" s="799"/>
      <c r="S259" s="727"/>
      <c r="T259" s="727"/>
      <c r="U259" s="727"/>
      <c r="V259" s="727"/>
      <c r="W259" s="727"/>
      <c r="X259" s="727"/>
    </row>
    <row r="261" spans="4:26">
      <c r="M261" s="800" t="s">
        <v>185</v>
      </c>
      <c r="N261" s="801"/>
      <c r="O261" s="801"/>
      <c r="P261" s="801"/>
      <c r="Q261" s="801"/>
      <c r="R261" s="801"/>
    </row>
    <row r="262" spans="4:26" ht="15.75" thickBot="1"/>
    <row r="263" spans="4:26" ht="16.5" thickTop="1" thickBot="1">
      <c r="D263" s="802" t="s">
        <v>147</v>
      </c>
      <c r="E263" s="803"/>
      <c r="F263" s="803"/>
      <c r="G263" s="803"/>
      <c r="H263" s="803"/>
      <c r="I263" s="803"/>
      <c r="J263" s="804"/>
      <c r="K263" s="805" t="s">
        <v>148</v>
      </c>
      <c r="L263" s="797"/>
      <c r="M263" s="797"/>
      <c r="N263" s="798"/>
      <c r="O263" s="806" t="s">
        <v>149</v>
      </c>
      <c r="P263" s="807"/>
      <c r="Q263" s="807"/>
      <c r="R263" s="808"/>
      <c r="S263" s="796" t="s">
        <v>150</v>
      </c>
      <c r="T263" s="797"/>
      <c r="U263" s="797"/>
      <c r="V263" s="798"/>
      <c r="W263" s="817" t="s">
        <v>151</v>
      </c>
      <c r="X263" s="797"/>
      <c r="Y263" s="797"/>
      <c r="Z263" s="818"/>
    </row>
    <row r="264" spans="4:26" ht="15.75" thickBot="1">
      <c r="D264" s="811" t="s">
        <v>152</v>
      </c>
      <c r="E264" s="812"/>
      <c r="F264" s="812"/>
      <c r="G264" s="812"/>
      <c r="H264" s="812"/>
      <c r="I264" s="812"/>
      <c r="J264" s="813"/>
      <c r="K264" s="728">
        <f>SUM(K265:K270)</f>
        <v>5974.4</v>
      </c>
      <c r="L264" s="729"/>
      <c r="M264" s="729"/>
      <c r="N264" s="730"/>
      <c r="O264" s="728">
        <f>SUM(O265:O270)</f>
        <v>8696.9</v>
      </c>
      <c r="P264" s="729"/>
      <c r="Q264" s="729"/>
      <c r="R264" s="730"/>
      <c r="S264" s="728">
        <f>SUM(S265:S270)</f>
        <v>7180.7</v>
      </c>
      <c r="T264" s="729"/>
      <c r="U264" s="729"/>
      <c r="V264" s="730"/>
      <c r="W264" s="728">
        <f>SUM(W265:W270)</f>
        <v>6458</v>
      </c>
      <c r="X264" s="729"/>
      <c r="Y264" s="729"/>
      <c r="Z264" s="810"/>
    </row>
    <row r="265" spans="4:26">
      <c r="D265" s="756" t="s">
        <v>153</v>
      </c>
      <c r="E265" s="757"/>
      <c r="F265" s="757"/>
      <c r="G265" s="757"/>
      <c r="H265" s="757"/>
      <c r="I265" s="757"/>
      <c r="J265" s="758"/>
      <c r="K265" s="724">
        <f>SUM(D285+D286)</f>
        <v>3036.2</v>
      </c>
      <c r="L265" s="725"/>
      <c r="M265" s="725"/>
      <c r="N265" s="764"/>
      <c r="O265" s="700">
        <f>SUM(E285+E286)</f>
        <v>2635.4</v>
      </c>
      <c r="P265" s="701"/>
      <c r="Q265" s="701"/>
      <c r="R265" s="734"/>
      <c r="S265" s="700">
        <f>SUM(G285+G286)</f>
        <v>5893</v>
      </c>
      <c r="T265" s="701"/>
      <c r="U265" s="701"/>
      <c r="V265" s="734"/>
      <c r="W265" s="700">
        <f>SUM(I285+I286)</f>
        <v>5628</v>
      </c>
      <c r="X265" s="701"/>
      <c r="Y265" s="701"/>
      <c r="Z265" s="702"/>
    </row>
    <row r="266" spans="4:26">
      <c r="D266" s="731" t="s">
        <v>154</v>
      </c>
      <c r="E266" s="732"/>
      <c r="F266" s="732"/>
      <c r="G266" s="732"/>
      <c r="H266" s="732"/>
      <c r="I266" s="732"/>
      <c r="J266" s="733"/>
      <c r="K266" s="700"/>
      <c r="L266" s="701"/>
      <c r="M266" s="701"/>
      <c r="N266" s="734"/>
      <c r="O266" s="744"/>
      <c r="P266" s="745"/>
      <c r="Q266" s="745"/>
      <c r="R266" s="746"/>
      <c r="S266" s="700"/>
      <c r="T266" s="701"/>
      <c r="U266" s="701"/>
      <c r="V266" s="701"/>
      <c r="W266" s="700"/>
      <c r="X266" s="701"/>
      <c r="Y266" s="701"/>
      <c r="Z266" s="702"/>
    </row>
    <row r="267" spans="4:26">
      <c r="D267" s="731" t="s">
        <v>155</v>
      </c>
      <c r="E267" s="732"/>
      <c r="F267" s="732"/>
      <c r="G267" s="732"/>
      <c r="H267" s="732"/>
      <c r="I267" s="732"/>
      <c r="J267" s="733"/>
      <c r="K267" s="700">
        <f>J212</f>
        <v>663</v>
      </c>
      <c r="L267" s="701"/>
      <c r="M267" s="701"/>
      <c r="N267" s="734"/>
      <c r="O267" s="700">
        <f>N212</f>
        <v>855</v>
      </c>
      <c r="P267" s="701"/>
      <c r="Q267" s="701"/>
      <c r="R267" s="734"/>
      <c r="S267" s="700">
        <f>R212</f>
        <v>700</v>
      </c>
      <c r="T267" s="701"/>
      <c r="U267" s="701"/>
      <c r="V267" s="734"/>
      <c r="W267" s="700">
        <f>V212</f>
        <v>700</v>
      </c>
      <c r="X267" s="701"/>
      <c r="Y267" s="701"/>
      <c r="Z267" s="702"/>
    </row>
    <row r="268" spans="4:26" ht="29.25" customHeight="1">
      <c r="D268" s="776" t="s">
        <v>156</v>
      </c>
      <c r="E268" s="774"/>
      <c r="F268" s="774"/>
      <c r="G268" s="774"/>
      <c r="H268" s="774"/>
      <c r="I268" s="774"/>
      <c r="J268" s="775"/>
      <c r="K268" s="700">
        <f>J59</f>
        <v>228.7</v>
      </c>
      <c r="L268" s="701"/>
      <c r="M268" s="701"/>
      <c r="N268" s="734"/>
      <c r="O268" s="744">
        <f>N59</f>
        <v>460</v>
      </c>
      <c r="P268" s="745"/>
      <c r="Q268" s="745"/>
      <c r="R268" s="746"/>
      <c r="S268" s="700"/>
      <c r="T268" s="701"/>
      <c r="U268" s="701"/>
      <c r="V268" s="701"/>
      <c r="W268" s="700"/>
      <c r="X268" s="701"/>
      <c r="Y268" s="701"/>
      <c r="Z268" s="702"/>
    </row>
    <row r="269" spans="4:26">
      <c r="D269" s="731" t="s">
        <v>157</v>
      </c>
      <c r="E269" s="732"/>
      <c r="F269" s="732"/>
      <c r="G269" s="732"/>
      <c r="H269" s="732"/>
      <c r="I269" s="732"/>
      <c r="J269" s="733"/>
      <c r="K269" s="700">
        <f>J26+J63+J67+J71+J75+J78+J82+J95+J98+J107+J110+J115+J118+J123+J127+J130+J133+J136+J143+J148+J158+J165+J173+J177+J195+J198+J202+J205</f>
        <v>2046.5000000000002</v>
      </c>
      <c r="L269" s="701"/>
      <c r="M269" s="701"/>
      <c r="N269" s="734"/>
      <c r="O269" s="700">
        <f>N26+N63+N67+N71+N75+N78+N82+N95+N98+N107+N110+N115+N118+N123+N127+N130+N133+N136+N143+N148+N152+N158+N165+N168+N173+N177+N195+N198+N202+N205</f>
        <v>4746.5</v>
      </c>
      <c r="P269" s="701"/>
      <c r="Q269" s="701"/>
      <c r="R269" s="734"/>
      <c r="S269" s="700">
        <f>R26+R63+R67+R71+R75+R78+R82+R95+R98+R101+R107+R110+R115+R118+R123+R127+R130+R133+R136+R143+R148+R158+R165+R168+R173+R177+R195+R198+R202+R205</f>
        <v>587.70000000000005</v>
      </c>
      <c r="T269" s="701"/>
      <c r="U269" s="701"/>
      <c r="V269" s="734"/>
      <c r="W269" s="700">
        <f>V26+V63+V67+V71+V75+V78+V82+V95+V98+V107+V110+V115+V118+V123+V127+V130+V133+V136+V143+V148+V158+V165+V173+V177+V195+V198+V202+V205</f>
        <v>130</v>
      </c>
      <c r="X269" s="701"/>
      <c r="Y269" s="701"/>
      <c r="Z269" s="702"/>
    </row>
    <row r="270" spans="4:26" ht="15.75" thickBot="1">
      <c r="D270" s="794"/>
      <c r="E270" s="795"/>
      <c r="F270" s="795"/>
      <c r="G270" s="795"/>
      <c r="H270" s="795"/>
      <c r="I270" s="795"/>
      <c r="J270" s="795"/>
      <c r="K270" s="700"/>
      <c r="L270" s="701"/>
      <c r="M270" s="701"/>
      <c r="N270" s="734"/>
      <c r="O270" s="744"/>
      <c r="P270" s="745"/>
      <c r="Q270" s="745"/>
      <c r="R270" s="746"/>
      <c r="S270" s="700"/>
      <c r="T270" s="701"/>
      <c r="U270" s="701"/>
      <c r="V270" s="701"/>
      <c r="W270" s="700"/>
      <c r="X270" s="701"/>
      <c r="Y270" s="701"/>
      <c r="Z270" s="702"/>
    </row>
    <row r="271" spans="4:26" ht="15.75" thickBot="1">
      <c r="D271" s="787" t="s">
        <v>158</v>
      </c>
      <c r="E271" s="788"/>
      <c r="F271" s="788"/>
      <c r="G271" s="788"/>
      <c r="H271" s="788"/>
      <c r="I271" s="788"/>
      <c r="J271" s="789"/>
      <c r="K271" s="790">
        <f>SUM(K272:K282)</f>
        <v>9815.4999999999982</v>
      </c>
      <c r="L271" s="791"/>
      <c r="M271" s="791"/>
      <c r="N271" s="792"/>
      <c r="O271" s="790">
        <f>SUM(O272:O282)</f>
        <v>9797.5999999999985</v>
      </c>
      <c r="P271" s="791"/>
      <c r="Q271" s="791"/>
      <c r="R271" s="792"/>
      <c r="S271" s="790">
        <f>SUM(S272:S282)</f>
        <v>9838.7999999999993</v>
      </c>
      <c r="T271" s="791"/>
      <c r="U271" s="791"/>
      <c r="V271" s="792"/>
      <c r="W271" s="790">
        <f>SUM(W272:W282)</f>
        <v>7377</v>
      </c>
      <c r="X271" s="791"/>
      <c r="Y271" s="791"/>
      <c r="Z271" s="793"/>
    </row>
    <row r="272" spans="4:26">
      <c r="D272" s="781"/>
      <c r="E272" s="782"/>
      <c r="F272" s="782"/>
      <c r="G272" s="782"/>
      <c r="H272" s="782"/>
      <c r="I272" s="782"/>
      <c r="J272" s="783"/>
      <c r="K272" s="771"/>
      <c r="L272" s="772"/>
      <c r="M272" s="772"/>
      <c r="N272" s="784"/>
      <c r="O272" s="771"/>
      <c r="P272" s="785"/>
      <c r="Q272" s="785"/>
      <c r="R272" s="786"/>
      <c r="S272" s="771"/>
      <c r="T272" s="772"/>
      <c r="U272" s="772"/>
      <c r="V272" s="772"/>
      <c r="W272" s="771"/>
      <c r="X272" s="772"/>
      <c r="Y272" s="772"/>
      <c r="Z272" s="779"/>
    </row>
    <row r="273" spans="4:26">
      <c r="D273" s="773" t="s">
        <v>159</v>
      </c>
      <c r="E273" s="774"/>
      <c r="F273" s="774"/>
      <c r="G273" s="774"/>
      <c r="H273" s="774"/>
      <c r="I273" s="774"/>
      <c r="J273" s="775"/>
      <c r="K273" s="700"/>
      <c r="L273" s="780"/>
      <c r="M273" s="701"/>
      <c r="N273" s="734"/>
      <c r="O273" s="700"/>
      <c r="P273" s="780"/>
      <c r="Q273" s="701"/>
      <c r="R273" s="734"/>
      <c r="S273" s="700"/>
      <c r="T273" s="780"/>
      <c r="U273" s="701"/>
      <c r="V273" s="734"/>
      <c r="W273" s="700"/>
      <c r="X273" s="780"/>
      <c r="Y273" s="701"/>
      <c r="Z273" s="702"/>
    </row>
    <row r="274" spans="4:26">
      <c r="D274" s="776" t="s">
        <v>160</v>
      </c>
      <c r="E274" s="777"/>
      <c r="F274" s="777"/>
      <c r="G274" s="777"/>
      <c r="H274" s="777"/>
      <c r="I274" s="777"/>
      <c r="J274" s="778"/>
      <c r="K274" s="700">
        <f>J25+J65+J69+J73+J80+J84+J86+J90+J96+J99+J108+J111+J116+J119+J125+J128+J131+J134+J137+J144+J149+J159+J163+J196+J199+J201+J206+J222</f>
        <v>7361.1999999999989</v>
      </c>
      <c r="L274" s="747"/>
      <c r="M274" s="747"/>
      <c r="N274" s="759"/>
      <c r="O274" s="700">
        <f>N25+N28+N65+N69+N73+N80+N84+N86+N90+N96+N99+N108+N111+N116+N119+N125+N128+N131+N134+N137+N144+N149+N159+N163+N196+N199+N201+N206+N222</f>
        <v>5938.8</v>
      </c>
      <c r="P274" s="747"/>
      <c r="Q274" s="747"/>
      <c r="R274" s="759"/>
      <c r="S274" s="700">
        <f>R25+R65+R69+R73+R80+R84+R86+R90+R96+R99+R108+R111+R116+R119+R125+R128+R131+R134+R137+R144+R149+R159+R163+R169+R196+R199+R201+R206+R222</f>
        <v>5254.4</v>
      </c>
      <c r="T274" s="747"/>
      <c r="U274" s="747"/>
      <c r="V274" s="759"/>
      <c r="W274" s="700">
        <f>V25+V65+V69+V73+V80+V84+V86+V90+V96+V99+V108+V111+V116+V119+V125+V128+V131+V134+V137+V144+V149+V159+V163+V196+V199+V201+V206+V222</f>
        <v>2900</v>
      </c>
      <c r="X274" s="747"/>
      <c r="Y274" s="747"/>
      <c r="Z274" s="748"/>
    </row>
    <row r="275" spans="4:26">
      <c r="D275" s="773" t="s">
        <v>161</v>
      </c>
      <c r="E275" s="774"/>
      <c r="F275" s="774"/>
      <c r="G275" s="774"/>
      <c r="H275" s="774"/>
      <c r="I275" s="774"/>
      <c r="J275" s="775"/>
      <c r="K275" s="700"/>
      <c r="L275" s="725"/>
      <c r="M275" s="701"/>
      <c r="N275" s="734"/>
      <c r="O275" s="744"/>
      <c r="P275" s="745"/>
      <c r="Q275" s="745"/>
      <c r="R275" s="746"/>
      <c r="S275" s="700"/>
      <c r="T275" s="701"/>
      <c r="U275" s="701"/>
      <c r="V275" s="701"/>
      <c r="W275" s="700"/>
      <c r="X275" s="701"/>
      <c r="Y275" s="701"/>
      <c r="Z275" s="702"/>
    </row>
    <row r="276" spans="4:26">
      <c r="D276" s="765"/>
      <c r="E276" s="766"/>
      <c r="F276" s="766"/>
      <c r="G276" s="766"/>
      <c r="H276" s="766"/>
      <c r="I276" s="766"/>
      <c r="J276" s="767"/>
      <c r="K276" s="768"/>
      <c r="L276" s="769"/>
      <c r="M276" s="769"/>
      <c r="N276" s="770"/>
      <c r="O276" s="768"/>
      <c r="P276" s="769"/>
      <c r="Q276" s="769"/>
      <c r="R276" s="770"/>
      <c r="S276" s="703"/>
      <c r="T276" s="704"/>
      <c r="U276" s="704"/>
      <c r="V276" s="704"/>
      <c r="W276" s="703"/>
      <c r="X276" s="704"/>
      <c r="Y276" s="704"/>
      <c r="Z276" s="705"/>
    </row>
    <row r="277" spans="4:26">
      <c r="D277" s="762" t="s">
        <v>162</v>
      </c>
      <c r="E277" s="763"/>
      <c r="F277" s="763"/>
      <c r="G277" s="763"/>
      <c r="H277" s="763"/>
      <c r="I277" s="763"/>
      <c r="J277" s="763"/>
      <c r="K277" s="724">
        <f>J76+J221+J224</f>
        <v>2116.5</v>
      </c>
      <c r="L277" s="725"/>
      <c r="M277" s="725"/>
      <c r="N277" s="764"/>
      <c r="O277" s="724">
        <f>N76+N221+N224</f>
        <v>3411</v>
      </c>
      <c r="P277" s="725"/>
      <c r="Q277" s="725"/>
      <c r="R277" s="764"/>
      <c r="S277" s="724">
        <f>R76+R221+R224</f>
        <v>4280</v>
      </c>
      <c r="T277" s="725"/>
      <c r="U277" s="725"/>
      <c r="V277" s="764"/>
      <c r="W277" s="724">
        <f>V76+V221+V224</f>
        <v>4477</v>
      </c>
      <c r="X277" s="725"/>
      <c r="Y277" s="725"/>
      <c r="Z277" s="726"/>
    </row>
    <row r="278" spans="4:26">
      <c r="D278" s="756" t="s">
        <v>163</v>
      </c>
      <c r="E278" s="757"/>
      <c r="F278" s="757"/>
      <c r="G278" s="757"/>
      <c r="H278" s="757"/>
      <c r="I278" s="757"/>
      <c r="J278" s="758"/>
      <c r="K278" s="721">
        <f>J52+J64+J68+J72+J79+J83+J87+J91+J94+J164+J203+J220</f>
        <v>337.8</v>
      </c>
      <c r="L278" s="722"/>
      <c r="M278" s="722"/>
      <c r="N278" s="743"/>
      <c r="O278" s="721">
        <f>N52+N64+N68+N72+N79+N83+N87+N91+N94+N164+N203+N220</f>
        <v>447.79999999999995</v>
      </c>
      <c r="P278" s="722"/>
      <c r="Q278" s="722"/>
      <c r="R278" s="743"/>
      <c r="S278" s="721">
        <f>R52+R59+R64+R68+R72+R79+R83+R87+R91+R94+R164+R203+R220</f>
        <v>304.40000000000003</v>
      </c>
      <c r="T278" s="722"/>
      <c r="U278" s="722"/>
      <c r="V278" s="743"/>
      <c r="W278" s="721">
        <f>V52+V59+V64+V68+V72+V79+V83+V87+V91+V94+V164+V203+V220</f>
        <v>0</v>
      </c>
      <c r="X278" s="722"/>
      <c r="Y278" s="722"/>
      <c r="Z278" s="723"/>
    </row>
    <row r="279" spans="4:26">
      <c r="D279" s="756"/>
      <c r="E279" s="757"/>
      <c r="F279" s="757"/>
      <c r="G279" s="757"/>
      <c r="H279" s="757"/>
      <c r="I279" s="757"/>
      <c r="J279" s="758"/>
      <c r="K279" s="700"/>
      <c r="L279" s="701"/>
      <c r="M279" s="701"/>
      <c r="N279" s="734"/>
      <c r="O279" s="744"/>
      <c r="P279" s="745"/>
      <c r="Q279" s="745"/>
      <c r="R279" s="746"/>
      <c r="S279" s="700"/>
      <c r="T279" s="701"/>
      <c r="U279" s="701"/>
      <c r="V279" s="701"/>
      <c r="W279" s="700"/>
      <c r="X279" s="701"/>
      <c r="Y279" s="701"/>
      <c r="Z279" s="702"/>
    </row>
    <row r="280" spans="4:26">
      <c r="D280" s="731"/>
      <c r="E280" s="732"/>
      <c r="F280" s="732"/>
      <c r="G280" s="732"/>
      <c r="H280" s="732"/>
      <c r="I280" s="732"/>
      <c r="J280" s="733"/>
      <c r="K280" s="700"/>
      <c r="L280" s="747"/>
      <c r="M280" s="747"/>
      <c r="N280" s="759"/>
      <c r="O280" s="744"/>
      <c r="P280" s="760"/>
      <c r="Q280" s="760"/>
      <c r="R280" s="761"/>
      <c r="S280" s="700"/>
      <c r="T280" s="747"/>
      <c r="U280" s="747"/>
      <c r="V280" s="747"/>
      <c r="W280" s="700"/>
      <c r="X280" s="747"/>
      <c r="Y280" s="747"/>
      <c r="Z280" s="748"/>
    </row>
    <row r="281" spans="4:26">
      <c r="D281" s="731"/>
      <c r="E281" s="732"/>
      <c r="F281" s="732"/>
      <c r="G281" s="732"/>
      <c r="H281" s="732"/>
      <c r="I281" s="732"/>
      <c r="J281" s="733"/>
      <c r="K281" s="700"/>
      <c r="L281" s="701"/>
      <c r="M281" s="701"/>
      <c r="N281" s="734"/>
      <c r="O281" s="744"/>
      <c r="P281" s="745"/>
      <c r="Q281" s="745"/>
      <c r="R281" s="746"/>
      <c r="S281" s="700"/>
      <c r="T281" s="701"/>
      <c r="U281" s="701"/>
      <c r="V281" s="701"/>
      <c r="W281" s="700"/>
      <c r="X281" s="701"/>
      <c r="Y281" s="701"/>
      <c r="Z281" s="702"/>
    </row>
    <row r="282" spans="4:26" ht="15.75" thickBot="1">
      <c r="D282" s="731" t="s">
        <v>164</v>
      </c>
      <c r="E282" s="732"/>
      <c r="F282" s="732"/>
      <c r="G282" s="732"/>
      <c r="H282" s="732"/>
      <c r="I282" s="732"/>
      <c r="J282" s="733"/>
      <c r="K282" s="700"/>
      <c r="L282" s="701"/>
      <c r="M282" s="701"/>
      <c r="N282" s="734"/>
      <c r="O282" s="700"/>
      <c r="P282" s="701"/>
      <c r="Q282" s="701"/>
      <c r="R282" s="734"/>
      <c r="S282" s="700"/>
      <c r="T282" s="701"/>
      <c r="U282" s="701"/>
      <c r="V282" s="734"/>
      <c r="W282" s="700"/>
      <c r="X282" s="701"/>
      <c r="Y282" s="701"/>
      <c r="Z282" s="702"/>
    </row>
    <row r="283" spans="4:26" ht="15.75" thickBot="1">
      <c r="D283" s="749" t="s">
        <v>165</v>
      </c>
      <c r="E283" s="750"/>
      <c r="F283" s="750"/>
      <c r="G283" s="750"/>
      <c r="H283" s="750"/>
      <c r="I283" s="750"/>
      <c r="J283" s="751"/>
      <c r="K283" s="752">
        <f>K264+K271</f>
        <v>15789.899999999998</v>
      </c>
      <c r="L283" s="753"/>
      <c r="M283" s="753"/>
      <c r="N283" s="754"/>
      <c r="O283" s="752">
        <f>O264+O271</f>
        <v>18494.5</v>
      </c>
      <c r="P283" s="753"/>
      <c r="Q283" s="753"/>
      <c r="R283" s="754"/>
      <c r="S283" s="752">
        <f>S264+S271</f>
        <v>17019.5</v>
      </c>
      <c r="T283" s="753"/>
      <c r="U283" s="753"/>
      <c r="V283" s="753"/>
      <c r="W283" s="752">
        <f>W264+W271</f>
        <v>13835</v>
      </c>
      <c r="X283" s="753"/>
      <c r="Y283" s="753"/>
      <c r="Z283" s="755"/>
    </row>
    <row r="284" spans="4:26" ht="15.75" thickTop="1">
      <c r="D284" s="91" t="s">
        <v>190</v>
      </c>
      <c r="E284" s="1422">
        <v>2014</v>
      </c>
      <c r="F284" s="1422"/>
      <c r="G284" s="1422">
        <v>2015</v>
      </c>
      <c r="H284" s="1422"/>
      <c r="I284" s="11">
        <v>2016</v>
      </c>
      <c r="K284" s="1422"/>
      <c r="L284" s="1422"/>
      <c r="M284" s="1422"/>
      <c r="N284" s="1422"/>
      <c r="O284" s="1422"/>
      <c r="P284" s="1422"/>
      <c r="Q284" s="1422"/>
      <c r="R284" s="1422"/>
    </row>
    <row r="285" spans="4:26">
      <c r="D285" s="90">
        <f>J10+J16+J18+J22+J24+J32+J34+J36+J38+J40+J42+J44+J46+J48+J54+J56+J58+J89+J93+J105+J113+J121+J146+J151+J154+J156+J161+J179+J183</f>
        <v>1064.7</v>
      </c>
      <c r="E285" s="1423">
        <f>N10+N12+N16+N18+N22+N24+N32+N34+N36+N38+N40+N42+N44+N46+N48+N54+N56+N58+N89+N93+N105+N113+N121+N146+N151+N154+N156+N161+N179+N183</f>
        <v>481.4</v>
      </c>
      <c r="F285" s="727"/>
      <c r="G285" s="1423">
        <f>R10+R16+R18+R22+R24+R32+R34+R36+R38+R40+R42+R44+R46+R48+R54+R56+R58+R89+R93+R105+R113+R121+R146+R151+R154+R156+R161+R179+R183</f>
        <v>2718</v>
      </c>
      <c r="H285" s="727"/>
      <c r="I285" s="93">
        <f>V10+V16+V18+V22+V24+V32+V34+V36+V38+V40+V42+V44+V46+V48+V54+V56+V58+V89+V93+V105+V113+V121+V146+V151+V154+V156+V161+V179+V183</f>
        <v>2398</v>
      </c>
      <c r="K285" s="1421"/>
      <c r="L285" s="1422"/>
      <c r="M285" s="1421"/>
      <c r="N285" s="1422"/>
      <c r="O285" s="1421"/>
      <c r="P285" s="1422"/>
      <c r="Q285" s="1421"/>
      <c r="R285" s="1422"/>
    </row>
    <row r="286" spans="4:26">
      <c r="D286" s="89">
        <f>J187+J189+J210+J229+J231+J233+J235+J239+J241</f>
        <v>1971.5</v>
      </c>
      <c r="E286" s="1424">
        <f>N187+N189+N210+N229+N231+N233+N235+N239+N241</f>
        <v>2154</v>
      </c>
      <c r="F286" s="727"/>
      <c r="G286" s="1424">
        <f>R187+R189+R210+R229+R231+R233+R235+R239+R241</f>
        <v>3175</v>
      </c>
      <c r="H286" s="727"/>
      <c r="I286" s="92">
        <f>V187+V189+V210+V229+V231+V233+V235+V239+V241</f>
        <v>3230</v>
      </c>
      <c r="K286" s="1421"/>
      <c r="L286" s="1422"/>
      <c r="M286" s="1421"/>
      <c r="N286" s="1422"/>
      <c r="O286" s="1421"/>
      <c r="P286" s="1422"/>
      <c r="Q286" s="1421"/>
      <c r="R286" s="1422"/>
    </row>
  </sheetData>
  <mergeCells count="1105">
    <mergeCell ref="Z12:Z13"/>
    <mergeCell ref="AA12:AA13"/>
    <mergeCell ref="AB12:AB13"/>
    <mergeCell ref="AC12:AC13"/>
    <mergeCell ref="E12:E13"/>
    <mergeCell ref="F12:F13"/>
    <mergeCell ref="G12:G13"/>
    <mergeCell ref="H12:H13"/>
    <mergeCell ref="A12:A13"/>
    <mergeCell ref="B12:B13"/>
    <mergeCell ref="C12:C13"/>
    <mergeCell ref="D12:D13"/>
    <mergeCell ref="Z99:Z100"/>
    <mergeCell ref="AA99:AA100"/>
    <mergeCell ref="C98:C100"/>
    <mergeCell ref="D98:D100"/>
    <mergeCell ref="E98:E100"/>
    <mergeCell ref="F98:F100"/>
    <mergeCell ref="AC99:AC100"/>
    <mergeCell ref="AB99:AB100"/>
    <mergeCell ref="AA86:AA88"/>
    <mergeCell ref="AB86:AB88"/>
    <mergeCell ref="AC86:AC88"/>
    <mergeCell ref="Z89:Z92"/>
    <mergeCell ref="AA89:AA92"/>
    <mergeCell ref="AB89:AB92"/>
    <mergeCell ref="AC89:AC92"/>
    <mergeCell ref="AB168:AB170"/>
    <mergeCell ref="AC168:AC170"/>
    <mergeCell ref="G168:G170"/>
    <mergeCell ref="H168:H170"/>
    <mergeCell ref="AA168:AA170"/>
    <mergeCell ref="Z169:Z170"/>
    <mergeCell ref="A168:A170"/>
    <mergeCell ref="B168:B170"/>
    <mergeCell ref="C168:C170"/>
    <mergeCell ref="D168:D170"/>
    <mergeCell ref="E161:E162"/>
    <mergeCell ref="F161:F162"/>
    <mergeCell ref="D161:D162"/>
    <mergeCell ref="E168:E170"/>
    <mergeCell ref="F168:F170"/>
    <mergeCell ref="C156:C157"/>
    <mergeCell ref="D156:D157"/>
    <mergeCell ref="E156:E157"/>
    <mergeCell ref="F156:F157"/>
    <mergeCell ref="F154:F155"/>
    <mergeCell ref="A156:A157"/>
    <mergeCell ref="B156:B157"/>
    <mergeCell ref="AA165:AA167"/>
    <mergeCell ref="AB165:AB167"/>
    <mergeCell ref="AC165:AC167"/>
    <mergeCell ref="B163:B167"/>
    <mergeCell ref="C163:C167"/>
    <mergeCell ref="D163:D167"/>
    <mergeCell ref="E163:E167"/>
    <mergeCell ref="F163:F167"/>
    <mergeCell ref="G163:G167"/>
    <mergeCell ref="Q284:R284"/>
    <mergeCell ref="E284:F284"/>
    <mergeCell ref="G284:H284"/>
    <mergeCell ref="K284:L284"/>
    <mergeCell ref="M284:N284"/>
    <mergeCell ref="Z165:Z167"/>
    <mergeCell ref="C237:I237"/>
    <mergeCell ref="K285:L285"/>
    <mergeCell ref="K286:L286"/>
    <mergeCell ref="M285:N285"/>
    <mergeCell ref="O285:P285"/>
    <mergeCell ref="H241:H242"/>
    <mergeCell ref="E259:L259"/>
    <mergeCell ref="J250:U250"/>
    <mergeCell ref="E252:L252"/>
    <mergeCell ref="O284:P284"/>
    <mergeCell ref="Q285:R285"/>
    <mergeCell ref="M286:N286"/>
    <mergeCell ref="O286:P286"/>
    <mergeCell ref="Q286:R286"/>
    <mergeCell ref="E285:F285"/>
    <mergeCell ref="G285:H285"/>
    <mergeCell ref="E286:F286"/>
    <mergeCell ref="G286:H286"/>
    <mergeCell ref="Z245:AC245"/>
    <mergeCell ref="A245:I245"/>
    <mergeCell ref="A75:A77"/>
    <mergeCell ref="B75:B77"/>
    <mergeCell ref="C75:C77"/>
    <mergeCell ref="D75:D77"/>
    <mergeCell ref="E75:E77"/>
    <mergeCell ref="F75:F77"/>
    <mergeCell ref="G75:G77"/>
    <mergeCell ref="A163:A167"/>
    <mergeCell ref="AA239:AA240"/>
    <mergeCell ref="AB239:AB240"/>
    <mergeCell ref="H239:H240"/>
    <mergeCell ref="Z239:Z240"/>
    <mergeCell ref="F241:F242"/>
    <mergeCell ref="A241:A242"/>
    <mergeCell ref="B241:B242"/>
    <mergeCell ref="C241:C242"/>
    <mergeCell ref="D241:D242"/>
    <mergeCell ref="G241:G242"/>
    <mergeCell ref="Z241:Z242"/>
    <mergeCell ref="Z244:AC244"/>
    <mergeCell ref="C243:I243"/>
    <mergeCell ref="Z243:AC243"/>
    <mergeCell ref="AA241:AA242"/>
    <mergeCell ref="AB241:AB242"/>
    <mergeCell ref="AC241:AC242"/>
    <mergeCell ref="E241:E242"/>
    <mergeCell ref="B244:I244"/>
    <mergeCell ref="Z237:AC237"/>
    <mergeCell ref="C238:AC238"/>
    <mergeCell ref="A239:A240"/>
    <mergeCell ref="B239:B240"/>
    <mergeCell ref="C239:C240"/>
    <mergeCell ref="D239:D240"/>
    <mergeCell ref="E239:E240"/>
    <mergeCell ref="F239:F240"/>
    <mergeCell ref="G239:G240"/>
    <mergeCell ref="AC239:AC240"/>
    <mergeCell ref="E235:E236"/>
    <mergeCell ref="F235:F236"/>
    <mergeCell ref="G235:G236"/>
    <mergeCell ref="H235:H236"/>
    <mergeCell ref="Z235:Z236"/>
    <mergeCell ref="AA235:AA236"/>
    <mergeCell ref="AB235:AB236"/>
    <mergeCell ref="AC235:AC236"/>
    <mergeCell ref="A233:A234"/>
    <mergeCell ref="B233:B234"/>
    <mergeCell ref="C233:C234"/>
    <mergeCell ref="D233:D234"/>
    <mergeCell ref="A235:A236"/>
    <mergeCell ref="B235:B236"/>
    <mergeCell ref="C235:C236"/>
    <mergeCell ref="D235:D236"/>
    <mergeCell ref="E233:E234"/>
    <mergeCell ref="F233:F234"/>
    <mergeCell ref="G233:G234"/>
    <mergeCell ref="H233:H234"/>
    <mergeCell ref="AB233:AB234"/>
    <mergeCell ref="AC233:AC234"/>
    <mergeCell ref="Z233:Z234"/>
    <mergeCell ref="AA233:AA234"/>
    <mergeCell ref="A231:A232"/>
    <mergeCell ref="B231:B232"/>
    <mergeCell ref="C231:C232"/>
    <mergeCell ref="D231:D232"/>
    <mergeCell ref="AB231:AB232"/>
    <mergeCell ref="AC231:AC232"/>
    <mergeCell ref="E231:E232"/>
    <mergeCell ref="F231:F232"/>
    <mergeCell ref="Z231:Z232"/>
    <mergeCell ref="AA231:AA232"/>
    <mergeCell ref="G231:G232"/>
    <mergeCell ref="H231:H232"/>
    <mergeCell ref="C227:AC227"/>
    <mergeCell ref="A228:A230"/>
    <mergeCell ref="B228:B230"/>
    <mergeCell ref="C228:C230"/>
    <mergeCell ref="D228:D230"/>
    <mergeCell ref="E228:E230"/>
    <mergeCell ref="F228:F230"/>
    <mergeCell ref="G228:G230"/>
    <mergeCell ref="AA229:AA230"/>
    <mergeCell ref="E48:E49"/>
    <mergeCell ref="F48:F49"/>
    <mergeCell ref="G48:G49"/>
    <mergeCell ref="H48:H49"/>
    <mergeCell ref="A189:A190"/>
    <mergeCell ref="B189:B190"/>
    <mergeCell ref="H228:H230"/>
    <mergeCell ref="Z228:Z230"/>
    <mergeCell ref="Z192:AC192"/>
    <mergeCell ref="B192:I192"/>
    <mergeCell ref="AA189:AA190"/>
    <mergeCell ref="AB189:AB190"/>
    <mergeCell ref="AB228:AB230"/>
    <mergeCell ref="AC228:AC230"/>
    <mergeCell ref="A48:A49"/>
    <mergeCell ref="B48:B49"/>
    <mergeCell ref="C48:C49"/>
    <mergeCell ref="D48:D49"/>
    <mergeCell ref="E189:E190"/>
    <mergeCell ref="F189:F190"/>
    <mergeCell ref="AC189:AC190"/>
    <mergeCell ref="C191:I191"/>
    <mergeCell ref="Z191:AC191"/>
    <mergeCell ref="G189:G190"/>
    <mergeCell ref="H189:H190"/>
    <mergeCell ref="Z189:Z190"/>
    <mergeCell ref="C189:C190"/>
    <mergeCell ref="D189:D190"/>
    <mergeCell ref="C185:I185"/>
    <mergeCell ref="Z185:AC185"/>
    <mergeCell ref="C186:AC186"/>
    <mergeCell ref="G187:G188"/>
    <mergeCell ref="H187:H188"/>
    <mergeCell ref="E187:E188"/>
    <mergeCell ref="F187:F188"/>
    <mergeCell ref="A187:A188"/>
    <mergeCell ref="B187:B188"/>
    <mergeCell ref="C187:C188"/>
    <mergeCell ref="D187:D188"/>
    <mergeCell ref="Z183:Z184"/>
    <mergeCell ref="AA183:AA184"/>
    <mergeCell ref="F183:F184"/>
    <mergeCell ref="G183:G184"/>
    <mergeCell ref="H183:H184"/>
    <mergeCell ref="A183:A184"/>
    <mergeCell ref="AB183:AB184"/>
    <mergeCell ref="AC183:AC184"/>
    <mergeCell ref="AC179:AC180"/>
    <mergeCell ref="C181:I181"/>
    <mergeCell ref="Z181:AC181"/>
    <mergeCell ref="C182:AC182"/>
    <mergeCell ref="H179:H180"/>
    <mergeCell ref="Z179:Z180"/>
    <mergeCell ref="E179:E180"/>
    <mergeCell ref="E183:E184"/>
    <mergeCell ref="F179:F180"/>
    <mergeCell ref="G179:G180"/>
    <mergeCell ref="B183:B184"/>
    <mergeCell ref="C183:C184"/>
    <mergeCell ref="D183:D184"/>
    <mergeCell ref="A179:A180"/>
    <mergeCell ref="B179:B180"/>
    <mergeCell ref="C179:C180"/>
    <mergeCell ref="D179:D180"/>
    <mergeCell ref="H177:H178"/>
    <mergeCell ref="Z177:Z178"/>
    <mergeCell ref="AA179:AA180"/>
    <mergeCell ref="AB179:AB180"/>
    <mergeCell ref="AA177:AA178"/>
    <mergeCell ref="AB177:AB178"/>
    <mergeCell ref="A177:A178"/>
    <mergeCell ref="B177:B178"/>
    <mergeCell ref="C177:C178"/>
    <mergeCell ref="D177:D178"/>
    <mergeCell ref="E177:E178"/>
    <mergeCell ref="F177:F178"/>
    <mergeCell ref="AB173:AB174"/>
    <mergeCell ref="AC173:AC174"/>
    <mergeCell ref="C175:I175"/>
    <mergeCell ref="Z175:AC175"/>
    <mergeCell ref="AC177:AC178"/>
    <mergeCell ref="G173:G174"/>
    <mergeCell ref="H173:H174"/>
    <mergeCell ref="Z173:Z174"/>
    <mergeCell ref="C176:AC176"/>
    <mergeCell ref="G177:G178"/>
    <mergeCell ref="Z143:Z144"/>
    <mergeCell ref="AA143:AA144"/>
    <mergeCell ref="AB143:AB144"/>
    <mergeCell ref="AC143:AC144"/>
    <mergeCell ref="Z161:Z162"/>
    <mergeCell ref="AA161:AA162"/>
    <mergeCell ref="AB161:AB162"/>
    <mergeCell ref="AC161:AC162"/>
    <mergeCell ref="AC158:AC159"/>
    <mergeCell ref="G161:G162"/>
    <mergeCell ref="H161:H162"/>
    <mergeCell ref="A158:A160"/>
    <mergeCell ref="B158:B160"/>
    <mergeCell ref="C158:C160"/>
    <mergeCell ref="D158:D160"/>
    <mergeCell ref="A161:A162"/>
    <mergeCell ref="B161:B162"/>
    <mergeCell ref="C161:C162"/>
    <mergeCell ref="E158:E160"/>
    <mergeCell ref="F158:F160"/>
    <mergeCell ref="G158:G160"/>
    <mergeCell ref="H158:H160"/>
    <mergeCell ref="Z158:Z159"/>
    <mergeCell ref="G154:G155"/>
    <mergeCell ref="H154:H155"/>
    <mergeCell ref="AA156:AA157"/>
    <mergeCell ref="AB156:AB157"/>
    <mergeCell ref="G156:G157"/>
    <mergeCell ref="H156:H157"/>
    <mergeCell ref="Z154:Z155"/>
    <mergeCell ref="AB154:AB155"/>
    <mergeCell ref="A151:A153"/>
    <mergeCell ref="B151:B153"/>
    <mergeCell ref="C151:C153"/>
    <mergeCell ref="D151:D153"/>
    <mergeCell ref="C154:C155"/>
    <mergeCell ref="D154:D155"/>
    <mergeCell ref="A154:A155"/>
    <mergeCell ref="B154:B155"/>
    <mergeCell ref="C226:I226"/>
    <mergeCell ref="Z226:AC226"/>
    <mergeCell ref="Z224:Z225"/>
    <mergeCell ref="AA224:AA225"/>
    <mergeCell ref="AB224:AB225"/>
    <mergeCell ref="AC224:AC225"/>
    <mergeCell ref="E224:E225"/>
    <mergeCell ref="F224:F225"/>
    <mergeCell ref="G224:G225"/>
    <mergeCell ref="H224:H225"/>
    <mergeCell ref="A224:A225"/>
    <mergeCell ref="B224:B225"/>
    <mergeCell ref="C224:C225"/>
    <mergeCell ref="D224:D225"/>
    <mergeCell ref="AB219:AB223"/>
    <mergeCell ref="AC219:AC223"/>
    <mergeCell ref="AA219:AA223"/>
    <mergeCell ref="A219:A223"/>
    <mergeCell ref="B219:B223"/>
    <mergeCell ref="C219:C223"/>
    <mergeCell ref="C218:AC218"/>
    <mergeCell ref="C62:AC62"/>
    <mergeCell ref="G219:G223"/>
    <mergeCell ref="H219:H223"/>
    <mergeCell ref="B217:AC217"/>
    <mergeCell ref="E148:E150"/>
    <mergeCell ref="F148:F150"/>
    <mergeCell ref="E219:E223"/>
    <mergeCell ref="F219:F223"/>
    <mergeCell ref="Z219:Z223"/>
    <mergeCell ref="D219:D223"/>
    <mergeCell ref="Z215:AC215"/>
    <mergeCell ref="B140:I140"/>
    <mergeCell ref="C215:I215"/>
    <mergeCell ref="Z216:AC216"/>
    <mergeCell ref="B216:I216"/>
    <mergeCell ref="B141:AC141"/>
    <mergeCell ref="C142:AC142"/>
    <mergeCell ref="AA173:AA174"/>
    <mergeCell ref="G212:G214"/>
    <mergeCell ref="H212:H214"/>
    <mergeCell ref="AC71:AC74"/>
    <mergeCell ref="AB78:AB81"/>
    <mergeCell ref="AA80:AA81"/>
    <mergeCell ref="AC75:AC77"/>
    <mergeCell ref="AA75:AA77"/>
    <mergeCell ref="AB75:AB77"/>
    <mergeCell ref="AB72:AB74"/>
    <mergeCell ref="AA73:AA74"/>
    <mergeCell ref="AC82:AC85"/>
    <mergeCell ref="AA84:AA85"/>
    <mergeCell ref="AC78:AC81"/>
    <mergeCell ref="A212:A214"/>
    <mergeCell ref="B212:B214"/>
    <mergeCell ref="C212:C214"/>
    <mergeCell ref="D212:D214"/>
    <mergeCell ref="A173:A174"/>
    <mergeCell ref="B173:B174"/>
    <mergeCell ref="E154:E155"/>
    <mergeCell ref="C173:C174"/>
    <mergeCell ref="E173:E174"/>
    <mergeCell ref="F173:F174"/>
    <mergeCell ref="C171:I171"/>
    <mergeCell ref="H163:H167"/>
    <mergeCell ref="AB210:AB211"/>
    <mergeCell ref="AB201:AB204"/>
    <mergeCell ref="AA198:AA200"/>
    <mergeCell ref="H201:H204"/>
    <mergeCell ref="Z201:Z204"/>
    <mergeCell ref="Z171:AC171"/>
    <mergeCell ref="F210:F211"/>
    <mergeCell ref="G210:G211"/>
    <mergeCell ref="H210:H211"/>
    <mergeCell ref="AC205:AC207"/>
    <mergeCell ref="C208:I208"/>
    <mergeCell ref="AB205:AB207"/>
    <mergeCell ref="A210:A211"/>
    <mergeCell ref="B210:B211"/>
    <mergeCell ref="C210:C211"/>
    <mergeCell ref="D210:D211"/>
    <mergeCell ref="Z208:AC208"/>
    <mergeCell ref="C209:AC209"/>
    <mergeCell ref="Z210:Z211"/>
    <mergeCell ref="AA210:AA211"/>
    <mergeCell ref="AC210:AC211"/>
    <mergeCell ref="E210:E211"/>
    <mergeCell ref="AC201:AC204"/>
    <mergeCell ref="A205:A207"/>
    <mergeCell ref="B205:B207"/>
    <mergeCell ref="C205:C207"/>
    <mergeCell ref="D205:D207"/>
    <mergeCell ref="E205:E207"/>
    <mergeCell ref="F205:F207"/>
    <mergeCell ref="G205:G207"/>
    <mergeCell ref="Z205:Z207"/>
    <mergeCell ref="AA205:AA207"/>
    <mergeCell ref="AA201:AA204"/>
    <mergeCell ref="Z198:Z200"/>
    <mergeCell ref="D201:D204"/>
    <mergeCell ref="C198:C200"/>
    <mergeCell ref="D198:D200"/>
    <mergeCell ref="H205:H207"/>
    <mergeCell ref="A198:A200"/>
    <mergeCell ref="A201:A204"/>
    <mergeCell ref="B201:B204"/>
    <mergeCell ref="C201:C204"/>
    <mergeCell ref="B198:B200"/>
    <mergeCell ref="D195:D197"/>
    <mergeCell ref="A195:A197"/>
    <mergeCell ref="AB195:AB197"/>
    <mergeCell ref="AC195:AC197"/>
    <mergeCell ref="H151:H153"/>
    <mergeCell ref="AB198:AB200"/>
    <mergeCell ref="AC198:AC200"/>
    <mergeCell ref="F151:F153"/>
    <mergeCell ref="G151:G153"/>
    <mergeCell ref="C172:AC172"/>
    <mergeCell ref="B193:AC193"/>
    <mergeCell ref="D173:D174"/>
    <mergeCell ref="E143:E145"/>
    <mergeCell ref="H195:H197"/>
    <mergeCell ref="Z195:Z197"/>
    <mergeCell ref="F127:F129"/>
    <mergeCell ref="G148:G150"/>
    <mergeCell ref="H148:H150"/>
    <mergeCell ref="E151:E153"/>
    <mergeCell ref="F195:F197"/>
    <mergeCell ref="G195:G197"/>
    <mergeCell ref="E195:E197"/>
    <mergeCell ref="C194:AC194"/>
    <mergeCell ref="B195:B197"/>
    <mergeCell ref="C195:C197"/>
    <mergeCell ref="AC151:AC153"/>
    <mergeCell ref="Z156:Z157"/>
    <mergeCell ref="AA151:AA153"/>
    <mergeCell ref="AB151:AB153"/>
    <mergeCell ref="Z151:Z153"/>
    <mergeCell ref="AC156:AC157"/>
    <mergeCell ref="AC154:AC155"/>
    <mergeCell ref="E133:E135"/>
    <mergeCell ref="F133:F135"/>
    <mergeCell ref="AC130:AC132"/>
    <mergeCell ref="AA133:AA135"/>
    <mergeCell ref="AB133:AB135"/>
    <mergeCell ref="AC133:AC135"/>
    <mergeCell ref="G133:G135"/>
    <mergeCell ref="AB130:AB132"/>
    <mergeCell ref="G130:G132"/>
    <mergeCell ref="H133:H135"/>
    <mergeCell ref="Z127:Z129"/>
    <mergeCell ref="AA130:AA132"/>
    <mergeCell ref="Z125:Z126"/>
    <mergeCell ref="G127:G129"/>
    <mergeCell ref="H130:H132"/>
    <mergeCell ref="H127:H129"/>
    <mergeCell ref="H123:H126"/>
    <mergeCell ref="Z123:Z124"/>
    <mergeCell ref="E123:E126"/>
    <mergeCell ref="E130:E132"/>
    <mergeCell ref="F130:F132"/>
    <mergeCell ref="F123:F126"/>
    <mergeCell ref="A121:A122"/>
    <mergeCell ref="A123:A126"/>
    <mergeCell ref="B123:B126"/>
    <mergeCell ref="B127:B129"/>
    <mergeCell ref="C123:C126"/>
    <mergeCell ref="D127:D129"/>
    <mergeCell ref="A127:A129"/>
    <mergeCell ref="D121:D122"/>
    <mergeCell ref="E121:E122"/>
    <mergeCell ref="E118:E120"/>
    <mergeCell ref="D115:D117"/>
    <mergeCell ref="E115:E117"/>
    <mergeCell ref="D118:D120"/>
    <mergeCell ref="C115:C117"/>
    <mergeCell ref="A118:A120"/>
    <mergeCell ref="E127:E129"/>
    <mergeCell ref="B121:B122"/>
    <mergeCell ref="C121:C122"/>
    <mergeCell ref="A115:A117"/>
    <mergeCell ref="B115:B117"/>
    <mergeCell ref="A136:A138"/>
    <mergeCell ref="B136:B138"/>
    <mergeCell ref="C136:C138"/>
    <mergeCell ref="C130:C132"/>
    <mergeCell ref="A133:A135"/>
    <mergeCell ref="B118:B120"/>
    <mergeCell ref="Z139:AC139"/>
    <mergeCell ref="H136:H138"/>
    <mergeCell ref="Z136:Z138"/>
    <mergeCell ref="AA136:AA138"/>
    <mergeCell ref="AB136:AB138"/>
    <mergeCell ref="C127:C129"/>
    <mergeCell ref="AC127:AC129"/>
    <mergeCell ref="AA127:AA129"/>
    <mergeCell ref="Z130:Z132"/>
    <mergeCell ref="Z133:Z135"/>
    <mergeCell ref="AC136:AC138"/>
    <mergeCell ref="C139:I139"/>
    <mergeCell ref="D136:D138"/>
    <mergeCell ref="E136:E138"/>
    <mergeCell ref="AB118:AB120"/>
    <mergeCell ref="AA118:AA120"/>
    <mergeCell ref="AA121:AA122"/>
    <mergeCell ref="AB121:AB122"/>
    <mergeCell ref="AC123:AC126"/>
    <mergeCell ref="AC121:AC122"/>
    <mergeCell ref="A113:A114"/>
    <mergeCell ref="B113:B114"/>
    <mergeCell ref="C113:C114"/>
    <mergeCell ref="D113:D114"/>
    <mergeCell ref="H113:H114"/>
    <mergeCell ref="AB127:AB129"/>
    <mergeCell ref="AB123:AB126"/>
    <mergeCell ref="AA123:AA124"/>
    <mergeCell ref="AA125:AA126"/>
    <mergeCell ref="G121:G122"/>
    <mergeCell ref="AC115:AC117"/>
    <mergeCell ref="AA115:AA117"/>
    <mergeCell ref="AB115:AB117"/>
    <mergeCell ref="Z118:Z120"/>
    <mergeCell ref="H121:H122"/>
    <mergeCell ref="Z121:Z122"/>
    <mergeCell ref="H115:H117"/>
    <mergeCell ref="H118:H120"/>
    <mergeCell ref="Z115:Z117"/>
    <mergeCell ref="AC118:AC120"/>
    <mergeCell ref="G118:G120"/>
    <mergeCell ref="F115:F117"/>
    <mergeCell ref="F118:F120"/>
    <mergeCell ref="AC113:AC114"/>
    <mergeCell ref="Z113:Z114"/>
    <mergeCell ref="AC110:AC112"/>
    <mergeCell ref="AB110:AB112"/>
    <mergeCell ref="Z110:Z112"/>
    <mergeCell ref="AB113:AB114"/>
    <mergeCell ref="AA113:AA114"/>
    <mergeCell ref="A110:A112"/>
    <mergeCell ref="B110:B112"/>
    <mergeCell ref="C110:C112"/>
    <mergeCell ref="D110:D112"/>
    <mergeCell ref="A107:A109"/>
    <mergeCell ref="B107:B109"/>
    <mergeCell ref="C107:C109"/>
    <mergeCell ref="D107:D109"/>
    <mergeCell ref="AB105:AB106"/>
    <mergeCell ref="G105:G106"/>
    <mergeCell ref="H105:H106"/>
    <mergeCell ref="AC107:AC109"/>
    <mergeCell ref="G107:G109"/>
    <mergeCell ref="H107:H109"/>
    <mergeCell ref="Z107:Z109"/>
    <mergeCell ref="AA107:AA109"/>
    <mergeCell ref="AB107:AB109"/>
    <mergeCell ref="AC105:AC106"/>
    <mergeCell ref="E110:E112"/>
    <mergeCell ref="AA110:AA112"/>
    <mergeCell ref="G110:G112"/>
    <mergeCell ref="F110:F112"/>
    <mergeCell ref="H110:H112"/>
    <mergeCell ref="C105:C106"/>
    <mergeCell ref="D105:D106"/>
    <mergeCell ref="AA105:AA106"/>
    <mergeCell ref="E107:E109"/>
    <mergeCell ref="F107:F109"/>
    <mergeCell ref="A105:A106"/>
    <mergeCell ref="B105:B106"/>
    <mergeCell ref="E105:E106"/>
    <mergeCell ref="G143:G145"/>
    <mergeCell ref="F121:F122"/>
    <mergeCell ref="G113:G114"/>
    <mergeCell ref="F136:F138"/>
    <mergeCell ref="G136:G138"/>
    <mergeCell ref="G123:G126"/>
    <mergeCell ref="F143:F145"/>
    <mergeCell ref="D133:D135"/>
    <mergeCell ref="D130:D132"/>
    <mergeCell ref="A146:A147"/>
    <mergeCell ref="B146:B147"/>
    <mergeCell ref="C146:C147"/>
    <mergeCell ref="D146:D147"/>
    <mergeCell ref="B133:B135"/>
    <mergeCell ref="C133:C135"/>
    <mergeCell ref="A130:A132"/>
    <mergeCell ref="B130:B132"/>
    <mergeCell ref="A98:A100"/>
    <mergeCell ref="B98:B100"/>
    <mergeCell ref="H143:H145"/>
    <mergeCell ref="A143:A145"/>
    <mergeCell ref="B143:B145"/>
    <mergeCell ref="C143:C145"/>
    <mergeCell ref="F113:F114"/>
    <mergeCell ref="G115:G117"/>
    <mergeCell ref="D123:D126"/>
    <mergeCell ref="C118:C120"/>
    <mergeCell ref="F146:F147"/>
    <mergeCell ref="G146:G147"/>
    <mergeCell ref="A89:A92"/>
    <mergeCell ref="B89:B92"/>
    <mergeCell ref="C89:C92"/>
    <mergeCell ref="C103:I103"/>
    <mergeCell ref="C93:C97"/>
    <mergeCell ref="D93:D97"/>
    <mergeCell ref="G98:G100"/>
    <mergeCell ref="H98:H100"/>
    <mergeCell ref="H101:H102"/>
    <mergeCell ref="Z101:Z102"/>
    <mergeCell ref="D89:D92"/>
    <mergeCell ref="E89:E92"/>
    <mergeCell ref="Z148:Z150"/>
    <mergeCell ref="AA148:AA150"/>
    <mergeCell ref="F101:F102"/>
    <mergeCell ref="AA101:AA102"/>
    <mergeCell ref="D143:D145"/>
    <mergeCell ref="F105:F106"/>
    <mergeCell ref="C86:C88"/>
    <mergeCell ref="D86:D88"/>
    <mergeCell ref="AB148:AB150"/>
    <mergeCell ref="AC148:AC150"/>
    <mergeCell ref="H89:H92"/>
    <mergeCell ref="G86:G88"/>
    <mergeCell ref="H86:H88"/>
    <mergeCell ref="Z86:Z88"/>
    <mergeCell ref="AC146:AC147"/>
    <mergeCell ref="G101:G102"/>
    <mergeCell ref="AB146:AB147"/>
    <mergeCell ref="A82:A85"/>
    <mergeCell ref="B82:B85"/>
    <mergeCell ref="C82:C85"/>
    <mergeCell ref="E71:E74"/>
    <mergeCell ref="H146:H147"/>
    <mergeCell ref="D82:D85"/>
    <mergeCell ref="H82:H85"/>
    <mergeCell ref="E82:E85"/>
    <mergeCell ref="F82:F85"/>
    <mergeCell ref="AA146:AA147"/>
    <mergeCell ref="A78:A81"/>
    <mergeCell ref="B78:B81"/>
    <mergeCell ref="C78:C81"/>
    <mergeCell ref="D78:D81"/>
    <mergeCell ref="E78:E81"/>
    <mergeCell ref="F78:F81"/>
    <mergeCell ref="G82:G85"/>
    <mergeCell ref="E86:E88"/>
    <mergeCell ref="F86:F88"/>
    <mergeCell ref="A86:A88"/>
    <mergeCell ref="B86:B88"/>
    <mergeCell ref="Z84:Z85"/>
    <mergeCell ref="G78:G81"/>
    <mergeCell ref="F93:F97"/>
    <mergeCell ref="G93:G97"/>
    <mergeCell ref="A93:A97"/>
    <mergeCell ref="B93:B97"/>
    <mergeCell ref="F89:F92"/>
    <mergeCell ref="G89:G92"/>
    <mergeCell ref="Z71:Z74"/>
    <mergeCell ref="H78:H81"/>
    <mergeCell ref="Z78:Z81"/>
    <mergeCell ref="F71:F74"/>
    <mergeCell ref="Z75:Z77"/>
    <mergeCell ref="G71:G74"/>
    <mergeCell ref="H75:H77"/>
    <mergeCell ref="H71:H74"/>
    <mergeCell ref="Z61:AC61"/>
    <mergeCell ref="AB65:AB66"/>
    <mergeCell ref="C61:I61"/>
    <mergeCell ref="AC67:AC70"/>
    <mergeCell ref="B67:B70"/>
    <mergeCell ref="C67:C70"/>
    <mergeCell ref="D67:D70"/>
    <mergeCell ref="Z67:Z70"/>
    <mergeCell ref="G67:G70"/>
    <mergeCell ref="E67:E70"/>
    <mergeCell ref="H63:H66"/>
    <mergeCell ref="Z63:Z66"/>
    <mergeCell ref="C63:C66"/>
    <mergeCell ref="G63:G66"/>
    <mergeCell ref="AB67:AB70"/>
    <mergeCell ref="AA69:AA70"/>
    <mergeCell ref="H67:H70"/>
    <mergeCell ref="F67:F70"/>
    <mergeCell ref="B71:B74"/>
    <mergeCell ref="C71:C74"/>
    <mergeCell ref="D71:D74"/>
    <mergeCell ref="A67:A70"/>
    <mergeCell ref="E63:E66"/>
    <mergeCell ref="F63:F66"/>
    <mergeCell ref="D63:D66"/>
    <mergeCell ref="A63:A66"/>
    <mergeCell ref="B63:B66"/>
    <mergeCell ref="A71:A74"/>
    <mergeCell ref="A58:A60"/>
    <mergeCell ref="B58:B60"/>
    <mergeCell ref="C58:C60"/>
    <mergeCell ref="D58:D60"/>
    <mergeCell ref="E58:E60"/>
    <mergeCell ref="F58:F60"/>
    <mergeCell ref="AB58:AB60"/>
    <mergeCell ref="AC58:AC60"/>
    <mergeCell ref="Z58:Z60"/>
    <mergeCell ref="AA58:AA60"/>
    <mergeCell ref="G56:G57"/>
    <mergeCell ref="H56:H57"/>
    <mergeCell ref="G58:G60"/>
    <mergeCell ref="H58:H60"/>
    <mergeCell ref="AB56:AB57"/>
    <mergeCell ref="AC56:AC57"/>
    <mergeCell ref="A56:A57"/>
    <mergeCell ref="B56:B57"/>
    <mergeCell ref="C56:C57"/>
    <mergeCell ref="D56:D57"/>
    <mergeCell ref="Z56:Z57"/>
    <mergeCell ref="AA56:AA57"/>
    <mergeCell ref="E56:E57"/>
    <mergeCell ref="F56:F57"/>
    <mergeCell ref="AB54:AB55"/>
    <mergeCell ref="AC54:AC55"/>
    <mergeCell ref="Z54:Z55"/>
    <mergeCell ref="AA54:AA55"/>
    <mergeCell ref="E54:E55"/>
    <mergeCell ref="F54:F55"/>
    <mergeCell ref="G54:G55"/>
    <mergeCell ref="H54:H55"/>
    <mergeCell ref="A52:A53"/>
    <mergeCell ref="B52:B53"/>
    <mergeCell ref="C52:C53"/>
    <mergeCell ref="D52:D53"/>
    <mergeCell ref="A54:A55"/>
    <mergeCell ref="B54:B55"/>
    <mergeCell ref="C54:C55"/>
    <mergeCell ref="D54:D55"/>
    <mergeCell ref="Z48:Z49"/>
    <mergeCell ref="C51:AC51"/>
    <mergeCell ref="E52:E53"/>
    <mergeCell ref="F52:F53"/>
    <mergeCell ref="G52:G53"/>
    <mergeCell ref="H52:H53"/>
    <mergeCell ref="AB52:AB53"/>
    <mergeCell ref="AC52:AC53"/>
    <mergeCell ref="Z52:Z53"/>
    <mergeCell ref="AA52:AA53"/>
    <mergeCell ref="AB48:AB49"/>
    <mergeCell ref="AC48:AC49"/>
    <mergeCell ref="Z32:Z33"/>
    <mergeCell ref="AB34:AB35"/>
    <mergeCell ref="Z38:Z39"/>
    <mergeCell ref="AB40:AB41"/>
    <mergeCell ref="AC36:AC37"/>
    <mergeCell ref="AB36:AB37"/>
    <mergeCell ref="AA38:AA39"/>
    <mergeCell ref="AA36:AA37"/>
    <mergeCell ref="AA32:AA33"/>
    <mergeCell ref="Z42:Z43"/>
    <mergeCell ref="H42:H43"/>
    <mergeCell ref="E38:E39"/>
    <mergeCell ref="F38:F39"/>
    <mergeCell ref="Z40:Z41"/>
    <mergeCell ref="E40:E41"/>
    <mergeCell ref="G38:G39"/>
    <mergeCell ref="H38:H39"/>
    <mergeCell ref="E42:E43"/>
    <mergeCell ref="AC32:AC33"/>
    <mergeCell ref="AC38:AC39"/>
    <mergeCell ref="AC40:AC41"/>
    <mergeCell ref="AC34:AC35"/>
    <mergeCell ref="AB42:AB43"/>
    <mergeCell ref="AC42:AC43"/>
    <mergeCell ref="AA42:AA43"/>
    <mergeCell ref="AA40:AA41"/>
    <mergeCell ref="A44:A45"/>
    <mergeCell ref="B44:B45"/>
    <mergeCell ref="C44:C45"/>
    <mergeCell ref="Z50:AC50"/>
    <mergeCell ref="AB46:AB47"/>
    <mergeCell ref="Z44:Z45"/>
    <mergeCell ref="AA44:AA45"/>
    <mergeCell ref="AB44:AB45"/>
    <mergeCell ref="AC44:AC45"/>
    <mergeCell ref="AA48:AA49"/>
    <mergeCell ref="F46:F47"/>
    <mergeCell ref="G46:G47"/>
    <mergeCell ref="A46:A47"/>
    <mergeCell ref="B46:B47"/>
    <mergeCell ref="C46:C47"/>
    <mergeCell ref="E46:E47"/>
    <mergeCell ref="D46:D47"/>
    <mergeCell ref="D44:D45"/>
    <mergeCell ref="H44:H45"/>
    <mergeCell ref="F42:F43"/>
    <mergeCell ref="G42:G43"/>
    <mergeCell ref="E44:E45"/>
    <mergeCell ref="F44:F45"/>
    <mergeCell ref="G44:G45"/>
    <mergeCell ref="A42:A43"/>
    <mergeCell ref="B42:B43"/>
    <mergeCell ref="C42:C43"/>
    <mergeCell ref="D42:D43"/>
    <mergeCell ref="A40:A41"/>
    <mergeCell ref="F40:F41"/>
    <mergeCell ref="H40:H41"/>
    <mergeCell ref="B40:B41"/>
    <mergeCell ref="C40:C41"/>
    <mergeCell ref="D40:D41"/>
    <mergeCell ref="G40:G41"/>
    <mergeCell ref="C38:C39"/>
    <mergeCell ref="D38:D39"/>
    <mergeCell ref="A38:A39"/>
    <mergeCell ref="B38:B39"/>
    <mergeCell ref="A32:A33"/>
    <mergeCell ref="B32:B33"/>
    <mergeCell ref="C32:C33"/>
    <mergeCell ref="D32:D33"/>
    <mergeCell ref="A34:A35"/>
    <mergeCell ref="B34:B35"/>
    <mergeCell ref="D34:D35"/>
    <mergeCell ref="A36:A37"/>
    <mergeCell ref="B36:B37"/>
    <mergeCell ref="C36:C37"/>
    <mergeCell ref="D36:D37"/>
    <mergeCell ref="G32:G33"/>
    <mergeCell ref="C28:C29"/>
    <mergeCell ref="D28:D29"/>
    <mergeCell ref="C30:I30"/>
    <mergeCell ref="F32:F33"/>
    <mergeCell ref="E32:E33"/>
    <mergeCell ref="H32:H33"/>
    <mergeCell ref="A28:A29"/>
    <mergeCell ref="Z30:AC30"/>
    <mergeCell ref="H24:H27"/>
    <mergeCell ref="AA24:AA27"/>
    <mergeCell ref="AB24:AB27"/>
    <mergeCell ref="E28:E29"/>
    <mergeCell ref="E24:E27"/>
    <mergeCell ref="F24:F27"/>
    <mergeCell ref="B24:B27"/>
    <mergeCell ref="G24:G27"/>
    <mergeCell ref="C31:AC31"/>
    <mergeCell ref="AC28:AC29"/>
    <mergeCell ref="G22:G23"/>
    <mergeCell ref="H22:H23"/>
    <mergeCell ref="F28:F29"/>
    <mergeCell ref="G28:G29"/>
    <mergeCell ref="AC24:AC27"/>
    <mergeCell ref="B28:B29"/>
    <mergeCell ref="AB22:AB23"/>
    <mergeCell ref="AC22:AC23"/>
    <mergeCell ref="C24:C27"/>
    <mergeCell ref="D24:D27"/>
    <mergeCell ref="AB18:AB19"/>
    <mergeCell ref="F18:F19"/>
    <mergeCell ref="G18:G19"/>
    <mergeCell ref="Z24:Z27"/>
    <mergeCell ref="Z22:Z23"/>
    <mergeCell ref="E22:E23"/>
    <mergeCell ref="F22:F23"/>
    <mergeCell ref="C20:I20"/>
    <mergeCell ref="Z20:AC20"/>
    <mergeCell ref="C21:AC21"/>
    <mergeCell ref="D16:D17"/>
    <mergeCell ref="A18:A19"/>
    <mergeCell ref="B18:B19"/>
    <mergeCell ref="Z18:Z19"/>
    <mergeCell ref="AA18:AA19"/>
    <mergeCell ref="E18:E19"/>
    <mergeCell ref="AB16:AB17"/>
    <mergeCell ref="AC16:AC17"/>
    <mergeCell ref="Z16:Z17"/>
    <mergeCell ref="E16:E17"/>
    <mergeCell ref="A22:A23"/>
    <mergeCell ref="B22:B23"/>
    <mergeCell ref="C22:C23"/>
    <mergeCell ref="D22:D23"/>
    <mergeCell ref="B16:B17"/>
    <mergeCell ref="C16:C17"/>
    <mergeCell ref="C14:I14"/>
    <mergeCell ref="A16:A17"/>
    <mergeCell ref="C18:C19"/>
    <mergeCell ref="D18:D19"/>
    <mergeCell ref="H18:H19"/>
    <mergeCell ref="F16:F17"/>
    <mergeCell ref="G16:G17"/>
    <mergeCell ref="H16:H17"/>
    <mergeCell ref="C15:AC15"/>
    <mergeCell ref="AA16:AA17"/>
    <mergeCell ref="G10:G11"/>
    <mergeCell ref="AB10:AB11"/>
    <mergeCell ref="H10:H11"/>
    <mergeCell ref="V3:Y3"/>
    <mergeCell ref="J4:J5"/>
    <mergeCell ref="K4:L4"/>
    <mergeCell ref="Q4:Q5"/>
    <mergeCell ref="R4:R5"/>
    <mergeCell ref="N3:Q3"/>
    <mergeCell ref="R3:U3"/>
    <mergeCell ref="A1:AC1"/>
    <mergeCell ref="A3:A5"/>
    <mergeCell ref="B3:B5"/>
    <mergeCell ref="C3:C5"/>
    <mergeCell ref="D3:D5"/>
    <mergeCell ref="E3:E5"/>
    <mergeCell ref="F3:F5"/>
    <mergeCell ref="Z3:AC3"/>
    <mergeCell ref="S4:T4"/>
    <mergeCell ref="G3:G5"/>
    <mergeCell ref="I3:I5"/>
    <mergeCell ref="G34:G35"/>
    <mergeCell ref="V4:V5"/>
    <mergeCell ref="M4:M5"/>
    <mergeCell ref="N4:N5"/>
    <mergeCell ref="O4:P4"/>
    <mergeCell ref="J3:M3"/>
    <mergeCell ref="A7:AC7"/>
    <mergeCell ref="AA4:AC4"/>
    <mergeCell ref="F10:F11"/>
    <mergeCell ref="A10:A11"/>
    <mergeCell ref="B10:B11"/>
    <mergeCell ref="C10:C11"/>
    <mergeCell ref="D10:D11"/>
    <mergeCell ref="W4:X4"/>
    <mergeCell ref="AA46:AA47"/>
    <mergeCell ref="C9:AC9"/>
    <mergeCell ref="B8:AC8"/>
    <mergeCell ref="H3:H5"/>
    <mergeCell ref="A6:AC6"/>
    <mergeCell ref="AC46:AC47"/>
    <mergeCell ref="AA10:AA11"/>
    <mergeCell ref="AB38:AB39"/>
    <mergeCell ref="AB32:AB33"/>
    <mergeCell ref="Z46:Z47"/>
    <mergeCell ref="Z14:AC14"/>
    <mergeCell ref="AC18:AC19"/>
    <mergeCell ref="AA22:AA23"/>
    <mergeCell ref="AC10:AC11"/>
    <mergeCell ref="Z10:Z11"/>
    <mergeCell ref="E10:E11"/>
    <mergeCell ref="Z4:Z5"/>
    <mergeCell ref="U4:U5"/>
    <mergeCell ref="Y4:Y5"/>
    <mergeCell ref="C50:I50"/>
    <mergeCell ref="C34:C35"/>
    <mergeCell ref="G36:G37"/>
    <mergeCell ref="H36:H37"/>
    <mergeCell ref="H46:H47"/>
    <mergeCell ref="F34:F35"/>
    <mergeCell ref="E34:E35"/>
    <mergeCell ref="H34:H35"/>
    <mergeCell ref="E36:E37"/>
    <mergeCell ref="F36:F37"/>
    <mergeCell ref="B148:B150"/>
    <mergeCell ref="C148:C150"/>
    <mergeCell ref="D148:D150"/>
    <mergeCell ref="E93:E97"/>
    <mergeCell ref="E146:E147"/>
    <mergeCell ref="E113:E114"/>
    <mergeCell ref="Z103:AC103"/>
    <mergeCell ref="AB93:AB97"/>
    <mergeCell ref="AC93:AC97"/>
    <mergeCell ref="AA93:AA97"/>
    <mergeCell ref="Z105:Z106"/>
    <mergeCell ref="A148:A150"/>
    <mergeCell ref="AB101:AB102"/>
    <mergeCell ref="A101:A102"/>
    <mergeCell ref="C104:AC104"/>
    <mergeCell ref="Z146:Z147"/>
    <mergeCell ref="AA195:AA197"/>
    <mergeCell ref="M258:R258"/>
    <mergeCell ref="E198:E200"/>
    <mergeCell ref="F198:F200"/>
    <mergeCell ref="G198:G200"/>
    <mergeCell ref="H198:H200"/>
    <mergeCell ref="E201:E204"/>
    <mergeCell ref="F201:F204"/>
    <mergeCell ref="G201:G204"/>
    <mergeCell ref="E212:E214"/>
    <mergeCell ref="F212:F214"/>
    <mergeCell ref="W263:Z263"/>
    <mergeCell ref="S259:X259"/>
    <mergeCell ref="E255:L255"/>
    <mergeCell ref="E256:L256"/>
    <mergeCell ref="E257:L257"/>
    <mergeCell ref="M255:R255"/>
    <mergeCell ref="M256:R256"/>
    <mergeCell ref="M257:R257"/>
    <mergeCell ref="E258:L258"/>
    <mergeCell ref="W264:Z264"/>
    <mergeCell ref="D265:J265"/>
    <mergeCell ref="K265:N265"/>
    <mergeCell ref="O265:R265"/>
    <mergeCell ref="S265:V265"/>
    <mergeCell ref="W265:Z265"/>
    <mergeCell ref="K264:N264"/>
    <mergeCell ref="O264:R264"/>
    <mergeCell ref="D264:J264"/>
    <mergeCell ref="E253:L253"/>
    <mergeCell ref="E254:L254"/>
    <mergeCell ref="M252:R252"/>
    <mergeCell ref="M253:R253"/>
    <mergeCell ref="M254:R254"/>
    <mergeCell ref="S252:X252"/>
    <mergeCell ref="S253:X253"/>
    <mergeCell ref="S254:X254"/>
    <mergeCell ref="M261:R261"/>
    <mergeCell ref="D267:J267"/>
    <mergeCell ref="K267:N267"/>
    <mergeCell ref="D263:J263"/>
    <mergeCell ref="K263:N263"/>
    <mergeCell ref="O263:R263"/>
    <mergeCell ref="S255:X255"/>
    <mergeCell ref="D268:J268"/>
    <mergeCell ref="K268:N268"/>
    <mergeCell ref="S258:X258"/>
    <mergeCell ref="S268:V268"/>
    <mergeCell ref="W267:Z267"/>
    <mergeCell ref="D266:J266"/>
    <mergeCell ref="K266:N266"/>
    <mergeCell ref="O266:R266"/>
    <mergeCell ref="M259:R259"/>
    <mergeCell ref="O269:R269"/>
    <mergeCell ref="S269:V269"/>
    <mergeCell ref="O270:R270"/>
    <mergeCell ref="O267:R267"/>
    <mergeCell ref="S267:V267"/>
    <mergeCell ref="D270:J270"/>
    <mergeCell ref="K270:N270"/>
    <mergeCell ref="O272:R272"/>
    <mergeCell ref="O268:R268"/>
    <mergeCell ref="W270:Z270"/>
    <mergeCell ref="D271:J271"/>
    <mergeCell ref="K271:N271"/>
    <mergeCell ref="O271:R271"/>
    <mergeCell ref="S271:V271"/>
    <mergeCell ref="W271:Z271"/>
    <mergeCell ref="D269:J269"/>
    <mergeCell ref="K269:N269"/>
    <mergeCell ref="O274:R274"/>
    <mergeCell ref="S270:V270"/>
    <mergeCell ref="W272:Z272"/>
    <mergeCell ref="D273:J273"/>
    <mergeCell ref="K273:N273"/>
    <mergeCell ref="O273:R273"/>
    <mergeCell ref="S273:V273"/>
    <mergeCell ref="W273:Z273"/>
    <mergeCell ref="D272:J272"/>
    <mergeCell ref="K272:N272"/>
    <mergeCell ref="O276:R276"/>
    <mergeCell ref="S272:V272"/>
    <mergeCell ref="W274:Z274"/>
    <mergeCell ref="D275:J275"/>
    <mergeCell ref="K275:N275"/>
    <mergeCell ref="O275:R275"/>
    <mergeCell ref="S275:V275"/>
    <mergeCell ref="W275:Z275"/>
    <mergeCell ref="D274:J274"/>
    <mergeCell ref="K274:N274"/>
    <mergeCell ref="D278:J278"/>
    <mergeCell ref="K278:N278"/>
    <mergeCell ref="O278:R278"/>
    <mergeCell ref="S274:V274"/>
    <mergeCell ref="D277:J277"/>
    <mergeCell ref="K277:N277"/>
    <mergeCell ref="O277:R277"/>
    <mergeCell ref="S277:V277"/>
    <mergeCell ref="D276:J276"/>
    <mergeCell ref="K276:N276"/>
    <mergeCell ref="D279:J279"/>
    <mergeCell ref="K279:N279"/>
    <mergeCell ref="O279:R279"/>
    <mergeCell ref="S279:V279"/>
    <mergeCell ref="W281:Z281"/>
    <mergeCell ref="D280:J280"/>
    <mergeCell ref="K280:N280"/>
    <mergeCell ref="O280:R280"/>
    <mergeCell ref="D281:J281"/>
    <mergeCell ref="K281:N281"/>
    <mergeCell ref="O281:R281"/>
    <mergeCell ref="S281:V281"/>
    <mergeCell ref="S280:V280"/>
    <mergeCell ref="W280:Z280"/>
    <mergeCell ref="W282:Z282"/>
    <mergeCell ref="D283:J283"/>
    <mergeCell ref="K283:N283"/>
    <mergeCell ref="O283:R283"/>
    <mergeCell ref="S283:V283"/>
    <mergeCell ref="W283:Z283"/>
    <mergeCell ref="D282:J282"/>
    <mergeCell ref="K282:N282"/>
    <mergeCell ref="O282:R282"/>
    <mergeCell ref="S282:V282"/>
    <mergeCell ref="B101:B102"/>
    <mergeCell ref="C101:C102"/>
    <mergeCell ref="D101:D102"/>
    <mergeCell ref="E101:E102"/>
    <mergeCell ref="S278:V278"/>
    <mergeCell ref="S276:V276"/>
    <mergeCell ref="W278:Z278"/>
    <mergeCell ref="W277:Z277"/>
    <mergeCell ref="S256:X256"/>
    <mergeCell ref="S257:X257"/>
    <mergeCell ref="S264:V264"/>
    <mergeCell ref="S266:V266"/>
    <mergeCell ref="W266:Z266"/>
    <mergeCell ref="W268:Z268"/>
    <mergeCell ref="W269:Z269"/>
    <mergeCell ref="S263:V263"/>
    <mergeCell ref="W279:Z279"/>
    <mergeCell ref="W276:Z276"/>
    <mergeCell ref="AC101:AC102"/>
    <mergeCell ref="H28:H29"/>
    <mergeCell ref="Z28:Z29"/>
    <mergeCell ref="AA28:AA29"/>
    <mergeCell ref="AB28:AB29"/>
    <mergeCell ref="H93:H97"/>
    <mergeCell ref="Z34:Z35"/>
    <mergeCell ref="Z36:Z37"/>
  </mergeCells>
  <phoneticPr fontId="0" type="noConversion"/>
  <pageMargins left="0.4" right="0.21" top="0.69750000000000001" bottom="0.74803149606299213" header="0.31496062992125984" footer="0.31496062992125984"/>
  <pageSetup paperSize="9" scale="60" fitToWidth="0" fitToHeight="0" orientation="landscape" r:id="rId1"/>
  <headerFooter>
    <oddHeader xml:space="preserve">&amp;C
</oddHeader>
  </headerFooter>
  <rowBreaks count="7" manualBreakCount="7">
    <brk id="30" max="28" man="1"/>
    <brk id="61" max="28" man="1"/>
    <brk id="103" max="28" man="1"/>
    <brk id="140" max="28" man="1"/>
    <brk id="171" max="28" man="1"/>
    <brk id="208" max="28" man="1"/>
    <brk id="245" max="28" man="1"/>
  </rowBreaks>
  <colBreaks count="1" manualBreakCount="1">
    <brk id="29" max="2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eglkvd</dc:creator>
  <cp:lastModifiedBy>laivng</cp:lastModifiedBy>
  <cp:lastPrinted>2014-02-24T09:24:05Z</cp:lastPrinted>
  <dcterms:created xsi:type="dcterms:W3CDTF">2012-01-20T11:53:31Z</dcterms:created>
  <dcterms:modified xsi:type="dcterms:W3CDTF">2014-02-28T09:46:35Z</dcterms:modified>
</cp:coreProperties>
</file>